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936" yWindow="120" windowWidth="18288" windowHeight="7236" tabRatio="866"/>
  </bookViews>
  <sheets>
    <sheet name="All Decades, 1960s-2020s" sheetId="12" r:id="rId1"/>
    <sheet name="Rep Order, 1966" sheetId="8" r:id="rId2"/>
    <sheet name="Rep Order, 1976" sheetId="9" r:id="rId3"/>
    <sheet name="Rep Order, 1987" sheetId="10" r:id="rId4"/>
    <sheet name="Rep Order, 1996" sheetId="11" r:id="rId5"/>
    <sheet name="2000s" sheetId="3" r:id="rId6"/>
    <sheet name="2000s (Province &amp; Party)" sheetId="6" state="hidden" r:id="rId7"/>
    <sheet name="2010s" sheetId="4" r:id="rId8"/>
    <sheet name="2010s (Province &amp; Party)" sheetId="7" state="hidden" r:id="rId9"/>
    <sheet name="2020s 1st Reading" sheetId="1" r:id="rId10"/>
    <sheet name="2020s (Final) " sheetId="5" r:id="rId1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2"/>
  <c r="N7"/>
  <c r="N6"/>
  <c r="M9"/>
  <c r="L9"/>
  <c r="K9"/>
  <c r="H32" i="5"/>
  <c r="H31"/>
  <c r="H21"/>
  <c r="J9" i="12"/>
  <c r="M8"/>
  <c r="L8"/>
  <c r="K8"/>
  <c r="H45" i="4"/>
  <c r="H44"/>
  <c r="J8" i="12"/>
  <c r="M7"/>
  <c r="L7"/>
  <c r="K7"/>
  <c r="H55" i="3"/>
  <c r="H54"/>
  <c r="J7" i="12"/>
  <c r="M6"/>
  <c r="L6"/>
  <c r="K6"/>
  <c r="J6"/>
  <c r="M5"/>
  <c r="L5"/>
  <c r="K5"/>
  <c r="J5"/>
  <c r="M4"/>
  <c r="L4"/>
  <c r="K4"/>
  <c r="J4"/>
  <c r="M3"/>
  <c r="L3"/>
  <c r="K3"/>
  <c r="J3"/>
  <c r="J74" i="11"/>
  <c r="J73"/>
  <c r="J72"/>
  <c r="J71"/>
  <c r="J70"/>
  <c r="J69"/>
  <c r="J68"/>
  <c r="J67"/>
  <c r="J61"/>
  <c r="H61"/>
  <c r="H66"/>
  <c r="H65"/>
  <c r="H63"/>
  <c r="J32" i="10"/>
  <c r="J31"/>
  <c r="J30"/>
  <c r="J29"/>
  <c r="I21"/>
  <c r="J21"/>
  <c r="J28" s="1"/>
  <c r="H21"/>
  <c r="J27"/>
  <c r="H26"/>
  <c r="H25"/>
  <c r="H51" i="9"/>
  <c r="H50"/>
  <c r="J47"/>
  <c r="J46"/>
  <c r="J45"/>
  <c r="J44"/>
  <c r="J43"/>
  <c r="J42"/>
  <c r="J40"/>
  <c r="H40"/>
  <c r="H49" s="1"/>
  <c r="G40"/>
  <c r="H44" i="8"/>
  <c r="H43"/>
  <c r="J40"/>
  <c r="J39"/>
  <c r="J38"/>
  <c r="J37"/>
  <c r="J36"/>
  <c r="J35"/>
  <c r="I33"/>
  <c r="J33"/>
  <c r="H42"/>
  <c r="H41"/>
  <c r="H48" i="9"/>
  <c r="H24" i="10"/>
  <c r="H23"/>
  <c r="H53" i="3"/>
  <c r="H52"/>
  <c r="H43" i="4"/>
  <c r="H42"/>
  <c r="H30" i="5"/>
  <c r="H29"/>
  <c r="F4" i="12"/>
  <c r="F3"/>
  <c r="F9"/>
  <c r="H9"/>
  <c r="G9"/>
  <c r="E9"/>
  <c r="C9"/>
  <c r="D9" s="1"/>
  <c r="F8"/>
  <c r="H8"/>
  <c r="I8" s="1"/>
  <c r="G8"/>
  <c r="E8"/>
  <c r="C8"/>
  <c r="D8" s="1"/>
  <c r="F7"/>
  <c r="H7"/>
  <c r="G7"/>
  <c r="E7"/>
  <c r="C7"/>
  <c r="D7" s="1"/>
  <c r="D3" i="11"/>
  <c r="B61"/>
  <c r="C6" i="12" s="1"/>
  <c r="D6" s="1"/>
  <c r="E59" i="11"/>
  <c r="F59" s="1"/>
  <c r="D59"/>
  <c r="E58"/>
  <c r="G58" s="1"/>
  <c r="D58"/>
  <c r="E57"/>
  <c r="F57" s="1"/>
  <c r="D57"/>
  <c r="E56"/>
  <c r="F56" s="1"/>
  <c r="D56"/>
  <c r="E55"/>
  <c r="F55" s="1"/>
  <c r="D55"/>
  <c r="E54"/>
  <c r="F54" s="1"/>
  <c r="D54"/>
  <c r="E53"/>
  <c r="D53"/>
  <c r="E52"/>
  <c r="D52"/>
  <c r="E51"/>
  <c r="F51" s="1"/>
  <c r="D51"/>
  <c r="E50"/>
  <c r="F50" s="1"/>
  <c r="D50"/>
  <c r="E49"/>
  <c r="G49" s="1"/>
  <c r="D49"/>
  <c r="E48"/>
  <c r="G48" s="1"/>
  <c r="D48"/>
  <c r="E47"/>
  <c r="F47" s="1"/>
  <c r="D47"/>
  <c r="E46"/>
  <c r="F46" s="1"/>
  <c r="D46"/>
  <c r="E45"/>
  <c r="D45"/>
  <c r="E44"/>
  <c r="D44"/>
  <c r="E43"/>
  <c r="F43" s="1"/>
  <c r="D43"/>
  <c r="E42"/>
  <c r="G42" s="1"/>
  <c r="D42"/>
  <c r="E41"/>
  <c r="G41" s="1"/>
  <c r="D41"/>
  <c r="E40"/>
  <c r="F40" s="1"/>
  <c r="D40"/>
  <c r="E39"/>
  <c r="D39"/>
  <c r="C61"/>
  <c r="E38"/>
  <c r="D38"/>
  <c r="E37"/>
  <c r="D37"/>
  <c r="E36"/>
  <c r="F36" s="1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F27" s="1"/>
  <c r="D27"/>
  <c r="E26"/>
  <c r="D26"/>
  <c r="E25"/>
  <c r="D25"/>
  <c r="E24"/>
  <c r="D24"/>
  <c r="E23"/>
  <c r="D23"/>
  <c r="E22"/>
  <c r="D22"/>
  <c r="E21"/>
  <c r="D21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C21" i="10"/>
  <c r="B21"/>
  <c r="C5" i="12" s="1"/>
  <c r="D5" s="1"/>
  <c r="E19" i="10"/>
  <c r="G19" s="1"/>
  <c r="D19"/>
  <c r="E18"/>
  <c r="D18"/>
  <c r="E17"/>
  <c r="D17"/>
  <c r="E16"/>
  <c r="D16"/>
  <c r="E15"/>
  <c r="D15"/>
  <c r="E14"/>
  <c r="D14"/>
  <c r="E13"/>
  <c r="F13" s="1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D3"/>
  <c r="E38" i="9"/>
  <c r="F38" s="1"/>
  <c r="D38"/>
  <c r="E37"/>
  <c r="G37" s="1"/>
  <c r="D37"/>
  <c r="E36"/>
  <c r="F36" s="1"/>
  <c r="D36"/>
  <c r="E35"/>
  <c r="G35" s="1"/>
  <c r="D35"/>
  <c r="E34"/>
  <c r="F34" s="1"/>
  <c r="D34"/>
  <c r="E33"/>
  <c r="D33"/>
  <c r="E32"/>
  <c r="F32" s="1"/>
  <c r="D32"/>
  <c r="C40"/>
  <c r="B40"/>
  <c r="C4" i="12" s="1"/>
  <c r="D4" s="1"/>
  <c r="E31" i="9"/>
  <c r="D31"/>
  <c r="E30"/>
  <c r="D30"/>
  <c r="E29"/>
  <c r="D29"/>
  <c r="E28"/>
  <c r="D28"/>
  <c r="E27"/>
  <c r="D27"/>
  <c r="E26"/>
  <c r="D26"/>
  <c r="E25"/>
  <c r="D25"/>
  <c r="E24"/>
  <c r="D24"/>
  <c r="E23"/>
  <c r="D23"/>
  <c r="E22"/>
  <c r="D22"/>
  <c r="E21"/>
  <c r="D21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F4" s="1"/>
  <c r="E3"/>
  <c r="D3"/>
  <c r="H33" i="8"/>
  <c r="C33"/>
  <c r="B33"/>
  <c r="C3" i="12" s="1"/>
  <c r="D3" s="1"/>
  <c r="E31" i="8"/>
  <c r="D31"/>
  <c r="E30"/>
  <c r="D30"/>
  <c r="E29"/>
  <c r="D29"/>
  <c r="E28"/>
  <c r="D28"/>
  <c r="E27"/>
  <c r="D27"/>
  <c r="E26"/>
  <c r="D26"/>
  <c r="E25"/>
  <c r="D25"/>
  <c r="E24"/>
  <c r="D24"/>
  <c r="E23"/>
  <c r="D23"/>
  <c r="E22"/>
  <c r="D22"/>
  <c r="E21"/>
  <c r="D21"/>
  <c r="E20"/>
  <c r="F20" s="1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D3"/>
  <c r="F20" i="5"/>
  <c r="G21"/>
  <c r="B21"/>
  <c r="F33" i="4"/>
  <c r="G34"/>
  <c r="D33"/>
  <c r="E33"/>
  <c r="F40" i="3"/>
  <c r="F41"/>
  <c r="J40" i="4"/>
  <c r="J38"/>
  <c r="J36"/>
  <c r="J48" i="3"/>
  <c r="J46"/>
  <c r="J45"/>
  <c r="J44"/>
  <c r="I42"/>
  <c r="J42"/>
  <c r="H42"/>
  <c r="C42"/>
  <c r="B42"/>
  <c r="D40"/>
  <c r="G40" s="1"/>
  <c r="E40"/>
  <c r="E41" s="1"/>
  <c r="D17"/>
  <c r="F17" s="1"/>
  <c r="E17"/>
  <c r="I33" i="4"/>
  <c r="J33"/>
  <c r="H33"/>
  <c r="C34"/>
  <c r="B34"/>
  <c r="D32"/>
  <c r="G32" s="1"/>
  <c r="E32"/>
  <c r="D8"/>
  <c r="E8"/>
  <c r="J27" i="5"/>
  <c r="J28" s="1"/>
  <c r="J25"/>
  <c r="J26" s="1"/>
  <c r="J23"/>
  <c r="J24" s="1"/>
  <c r="J21"/>
  <c r="I21"/>
  <c r="C21"/>
  <c r="E19"/>
  <c r="D19"/>
  <c r="F18"/>
  <c r="E18"/>
  <c r="G18" s="1"/>
  <c r="D18"/>
  <c r="E17"/>
  <c r="G17" s="1"/>
  <c r="D17"/>
  <c r="E16"/>
  <c r="G16" s="1"/>
  <c r="D16"/>
  <c r="E15"/>
  <c r="F15" s="1"/>
  <c r="D15"/>
  <c r="F14"/>
  <c r="E14"/>
  <c r="G14" s="1"/>
  <c r="D14"/>
  <c r="E13"/>
  <c r="F13" s="1"/>
  <c r="D13"/>
  <c r="F12"/>
  <c r="E12"/>
  <c r="G12" s="1"/>
  <c r="D12"/>
  <c r="E11"/>
  <c r="D11"/>
  <c r="E10"/>
  <c r="G10" s="1"/>
  <c r="D10"/>
  <c r="F9"/>
  <c r="E9"/>
  <c r="G9" s="1"/>
  <c r="D9"/>
  <c r="E8"/>
  <c r="F8" s="1"/>
  <c r="D8"/>
  <c r="G7"/>
  <c r="E7"/>
  <c r="F7" s="1"/>
  <c r="D7"/>
  <c r="E6"/>
  <c r="F6" s="1"/>
  <c r="D6"/>
  <c r="E5"/>
  <c r="D5"/>
  <c r="E4"/>
  <c r="F4" s="1"/>
  <c r="D4"/>
  <c r="E3"/>
  <c r="G3" s="1"/>
  <c r="D3"/>
  <c r="D45" i="6"/>
  <c r="J30" i="1"/>
  <c r="J29"/>
  <c r="J28"/>
  <c r="J27"/>
  <c r="J26"/>
  <c r="J25"/>
  <c r="J23"/>
  <c r="I23"/>
  <c r="C23"/>
  <c r="D38" i="7"/>
  <c r="D39" s="1"/>
  <c r="D36"/>
  <c r="D37" s="1"/>
  <c r="D34"/>
  <c r="D35" s="1"/>
  <c r="D31"/>
  <c r="C31"/>
  <c r="B31"/>
  <c r="D43" i="6"/>
  <c r="D44" s="1"/>
  <c r="D41"/>
  <c r="D42" s="1"/>
  <c r="D39"/>
  <c r="C39"/>
  <c r="B39"/>
  <c r="H64" i="11" l="1"/>
  <c r="I9" i="12"/>
  <c r="I7"/>
  <c r="F44" i="11"/>
  <c r="F52"/>
  <c r="F12" i="10"/>
  <c r="G31" i="9"/>
  <c r="G33"/>
  <c r="F37" i="11"/>
  <c r="F19"/>
  <c r="F9"/>
  <c r="G45"/>
  <c r="F53"/>
  <c r="G23"/>
  <c r="F6"/>
  <c r="F38"/>
  <c r="G59"/>
  <c r="F58"/>
  <c r="G57"/>
  <c r="G56"/>
  <c r="G55"/>
  <c r="G54"/>
  <c r="G53"/>
  <c r="G52"/>
  <c r="G51"/>
  <c r="G50"/>
  <c r="F49"/>
  <c r="F48"/>
  <c r="G47"/>
  <c r="G46"/>
  <c r="F45"/>
  <c r="G44"/>
  <c r="G43"/>
  <c r="F42"/>
  <c r="F41"/>
  <c r="G40"/>
  <c r="E60"/>
  <c r="H6" i="12" s="1"/>
  <c r="I6" s="1"/>
  <c r="D60" i="11"/>
  <c r="G6" i="12" s="1"/>
  <c r="G39" i="11"/>
  <c r="F39"/>
  <c r="F35"/>
  <c r="F34"/>
  <c r="F33"/>
  <c r="F32"/>
  <c r="F31"/>
  <c r="F30"/>
  <c r="F28"/>
  <c r="G28"/>
  <c r="F26"/>
  <c r="F25"/>
  <c r="F24"/>
  <c r="F23"/>
  <c r="F22"/>
  <c r="F21"/>
  <c r="F20"/>
  <c r="F18"/>
  <c r="F17"/>
  <c r="F16"/>
  <c r="F15"/>
  <c r="F14"/>
  <c r="F12"/>
  <c r="G12"/>
  <c r="F11"/>
  <c r="F10"/>
  <c r="F8"/>
  <c r="F7"/>
  <c r="G7"/>
  <c r="F5"/>
  <c r="F4"/>
  <c r="G11"/>
  <c r="G16"/>
  <c r="G27"/>
  <c r="G32"/>
  <c r="G15"/>
  <c r="G31"/>
  <c r="G36"/>
  <c r="G4"/>
  <c r="G20"/>
  <c r="G3"/>
  <c r="G8"/>
  <c r="G19"/>
  <c r="G24"/>
  <c r="G35"/>
  <c r="F3"/>
  <c r="F13"/>
  <c r="F29"/>
  <c r="G6"/>
  <c r="G14"/>
  <c r="G18"/>
  <c r="G26"/>
  <c r="G30"/>
  <c r="G34"/>
  <c r="G38"/>
  <c r="G10"/>
  <c r="G22"/>
  <c r="G5"/>
  <c r="G9"/>
  <c r="G13"/>
  <c r="G17"/>
  <c r="G21"/>
  <c r="G25"/>
  <c r="G29"/>
  <c r="G33"/>
  <c r="G37"/>
  <c r="G18" i="10"/>
  <c r="F18"/>
  <c r="F17"/>
  <c r="F16"/>
  <c r="G15"/>
  <c r="G14"/>
  <c r="G11"/>
  <c r="G10"/>
  <c r="F10"/>
  <c r="F9"/>
  <c r="F8"/>
  <c r="F7"/>
  <c r="G6"/>
  <c r="F6"/>
  <c r="F5"/>
  <c r="F4"/>
  <c r="F19"/>
  <c r="D20"/>
  <c r="G5" i="12" s="1"/>
  <c r="E20" i="10"/>
  <c r="H5" i="12" s="1"/>
  <c r="F15" i="10"/>
  <c r="G7"/>
  <c r="F11"/>
  <c r="F14"/>
  <c r="G16"/>
  <c r="G4"/>
  <c r="G8"/>
  <c r="G12"/>
  <c r="G3"/>
  <c r="F3"/>
  <c r="G5"/>
  <c r="G9"/>
  <c r="G13"/>
  <c r="G17"/>
  <c r="G38" i="9"/>
  <c r="F37"/>
  <c r="G36"/>
  <c r="F35"/>
  <c r="G34"/>
  <c r="F33"/>
  <c r="D39"/>
  <c r="G4" i="12" s="1"/>
  <c r="G32" i="9"/>
  <c r="E4" i="12" s="1"/>
  <c r="E39" i="9"/>
  <c r="H4" i="12" s="1"/>
  <c r="F25" i="9"/>
  <c r="F24"/>
  <c r="F23"/>
  <c r="F31"/>
  <c r="F22"/>
  <c r="F21"/>
  <c r="F29"/>
  <c r="F3"/>
  <c r="F27"/>
  <c r="G24"/>
  <c r="F30"/>
  <c r="F28"/>
  <c r="G27"/>
  <c r="G12"/>
  <c r="F20"/>
  <c r="G20"/>
  <c r="G19"/>
  <c r="F19"/>
  <c r="F16"/>
  <c r="G16"/>
  <c r="F15"/>
  <c r="G15"/>
  <c r="F14"/>
  <c r="F12"/>
  <c r="F11"/>
  <c r="G11"/>
  <c r="F10"/>
  <c r="F9"/>
  <c r="G8"/>
  <c r="F8"/>
  <c r="F7"/>
  <c r="G7"/>
  <c r="F6"/>
  <c r="F5"/>
  <c r="G4"/>
  <c r="G3"/>
  <c r="F26"/>
  <c r="F13"/>
  <c r="F18"/>
  <c r="G23"/>
  <c r="G28"/>
  <c r="F17"/>
  <c r="G5"/>
  <c r="G9"/>
  <c r="G13"/>
  <c r="G17"/>
  <c r="G21"/>
  <c r="G25"/>
  <c r="G29"/>
  <c r="G6"/>
  <c r="G10"/>
  <c r="G14"/>
  <c r="G18"/>
  <c r="G22"/>
  <c r="G26"/>
  <c r="G30"/>
  <c r="F30" i="8"/>
  <c r="F28"/>
  <c r="F26"/>
  <c r="F25"/>
  <c r="F24"/>
  <c r="F22"/>
  <c r="F18"/>
  <c r="F17"/>
  <c r="F16"/>
  <c r="F14"/>
  <c r="F12"/>
  <c r="F10"/>
  <c r="D32"/>
  <c r="G3" i="12" s="1"/>
  <c r="F9" i="8"/>
  <c r="F8"/>
  <c r="F6"/>
  <c r="F4"/>
  <c r="F7"/>
  <c r="F15"/>
  <c r="F23"/>
  <c r="F31"/>
  <c r="F5"/>
  <c r="F13"/>
  <c r="F21"/>
  <c r="F29"/>
  <c r="F3"/>
  <c r="F11"/>
  <c r="F19"/>
  <c r="F27"/>
  <c r="G6"/>
  <c r="G10"/>
  <c r="G14"/>
  <c r="G18"/>
  <c r="G22"/>
  <c r="G26"/>
  <c r="G30"/>
  <c r="G5"/>
  <c r="G9"/>
  <c r="G13"/>
  <c r="G17"/>
  <c r="G21"/>
  <c r="G25"/>
  <c r="G29"/>
  <c r="E32"/>
  <c r="H3" i="12" s="1"/>
  <c r="G4" i="8"/>
  <c r="G8"/>
  <c r="G12"/>
  <c r="G16"/>
  <c r="G20"/>
  <c r="G24"/>
  <c r="G28"/>
  <c r="G3"/>
  <c r="G7"/>
  <c r="G11"/>
  <c r="G15"/>
  <c r="G19"/>
  <c r="G23"/>
  <c r="G27"/>
  <c r="G31"/>
  <c r="J47" i="3"/>
  <c r="D41"/>
  <c r="G17"/>
  <c r="J39" i="4"/>
  <c r="J37"/>
  <c r="J41"/>
  <c r="F8"/>
  <c r="F32"/>
  <c r="G8"/>
  <c r="G11" i="5"/>
  <c r="F19"/>
  <c r="F5"/>
  <c r="G4"/>
  <c r="F11"/>
  <c r="F16"/>
  <c r="G5"/>
  <c r="F10"/>
  <c r="G15"/>
  <c r="G19"/>
  <c r="G8"/>
  <c r="E20"/>
  <c r="D20"/>
  <c r="F3"/>
  <c r="G13"/>
  <c r="F17"/>
  <c r="G6"/>
  <c r="D46" i="6"/>
  <c r="J49" i="3"/>
  <c r="I3" i="12" l="1"/>
  <c r="I5"/>
  <c r="I4"/>
  <c r="G61" i="11"/>
  <c r="F60"/>
  <c r="G21" i="10"/>
  <c r="F20"/>
  <c r="F39" i="9"/>
  <c r="G41"/>
  <c r="F32" i="8"/>
  <c r="E3" i="12" s="1"/>
  <c r="G33" i="8"/>
  <c r="G34" s="1"/>
  <c r="G22" i="5"/>
  <c r="E26" i="4"/>
  <c r="E27"/>
  <c r="E28"/>
  <c r="E29"/>
  <c r="E30"/>
  <c r="E31"/>
  <c r="D26"/>
  <c r="D27"/>
  <c r="D28"/>
  <c r="D29"/>
  <c r="D30"/>
  <c r="D31"/>
  <c r="E25"/>
  <c r="D25"/>
  <c r="E24"/>
  <c r="D24"/>
  <c r="E23"/>
  <c r="D23"/>
  <c r="E22"/>
  <c r="D22"/>
  <c r="E21"/>
  <c r="D21"/>
  <c r="E20"/>
  <c r="D20"/>
  <c r="G20" s="1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7"/>
  <c r="D7"/>
  <c r="E6"/>
  <c r="D6"/>
  <c r="E5"/>
  <c r="D5"/>
  <c r="E4"/>
  <c r="D4"/>
  <c r="E3"/>
  <c r="D3"/>
  <c r="B23" i="1"/>
  <c r="F37" i="3"/>
  <c r="F38"/>
  <c r="E36"/>
  <c r="F36" s="1"/>
  <c r="E37"/>
  <c r="G37" s="1"/>
  <c r="E38"/>
  <c r="G38" s="1"/>
  <c r="D36"/>
  <c r="D37"/>
  <c r="D38"/>
  <c r="E35"/>
  <c r="D35"/>
  <c r="E34"/>
  <c r="D34"/>
  <c r="E33"/>
  <c r="D33"/>
  <c r="E32"/>
  <c r="D32"/>
  <c r="E22"/>
  <c r="E23"/>
  <c r="E24"/>
  <c r="E25"/>
  <c r="F25" s="1"/>
  <c r="E26"/>
  <c r="E27"/>
  <c r="E28"/>
  <c r="E29"/>
  <c r="E30"/>
  <c r="E31"/>
  <c r="D22"/>
  <c r="D23"/>
  <c r="D24"/>
  <c r="D25"/>
  <c r="D26"/>
  <c r="D27"/>
  <c r="D28"/>
  <c r="D29"/>
  <c r="D30"/>
  <c r="D31"/>
  <c r="E39"/>
  <c r="D39"/>
  <c r="E21"/>
  <c r="D21"/>
  <c r="E20"/>
  <c r="D20"/>
  <c r="E19"/>
  <c r="D19"/>
  <c r="E18"/>
  <c r="D18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D3"/>
  <c r="E4" i="1"/>
  <c r="E5"/>
  <c r="E6"/>
  <c r="E7"/>
  <c r="E15"/>
  <c r="E16"/>
  <c r="E17"/>
  <c r="E18"/>
  <c r="E19"/>
  <c r="E20"/>
  <c r="E21"/>
  <c r="F21" s="1"/>
  <c r="E8"/>
  <c r="F8" s="1"/>
  <c r="E9"/>
  <c r="G9" s="1"/>
  <c r="E10"/>
  <c r="E11"/>
  <c r="G11" s="1"/>
  <c r="E12"/>
  <c r="E13"/>
  <c r="E14"/>
  <c r="D4"/>
  <c r="D5"/>
  <c r="D6"/>
  <c r="D7"/>
  <c r="D15"/>
  <c r="D16"/>
  <c r="D17"/>
  <c r="D18"/>
  <c r="D19"/>
  <c r="D20"/>
  <c r="D21"/>
  <c r="D8"/>
  <c r="D9"/>
  <c r="D10"/>
  <c r="D11"/>
  <c r="D12"/>
  <c r="D13"/>
  <c r="D14"/>
  <c r="E3"/>
  <c r="G3" s="1"/>
  <c r="D3"/>
  <c r="G62" i="11" l="1"/>
  <c r="F6" i="12" s="1"/>
  <c r="E6"/>
  <c r="G22" i="10"/>
  <c r="F5" i="12" s="1"/>
  <c r="E5"/>
  <c r="G7" i="4"/>
  <c r="F7" i="1"/>
  <c r="G12"/>
  <c r="G13"/>
  <c r="F4"/>
  <c r="G14"/>
  <c r="G6"/>
  <c r="F3"/>
  <c r="G17"/>
  <c r="G18"/>
  <c r="F15"/>
  <c r="F5"/>
  <c r="E22"/>
  <c r="F10"/>
  <c r="F19"/>
  <c r="F16"/>
  <c r="F20"/>
  <c r="F18"/>
  <c r="G16"/>
  <c r="D22"/>
  <c r="F9"/>
  <c r="F11"/>
  <c r="F14"/>
  <c r="G7"/>
  <c r="F17"/>
  <c r="F12"/>
  <c r="F13"/>
  <c r="F6"/>
  <c r="G15"/>
  <c r="G26" i="4"/>
  <c r="G14"/>
  <c r="F11"/>
  <c r="F23"/>
  <c r="F29" i="3"/>
  <c r="F31"/>
  <c r="G19"/>
  <c r="G36"/>
  <c r="G33"/>
  <c r="G34"/>
  <c r="F29" i="4"/>
  <c r="G31"/>
  <c r="G25"/>
  <c r="G19"/>
  <c r="F17"/>
  <c r="G13"/>
  <c r="G6"/>
  <c r="G4"/>
  <c r="G3"/>
  <c r="G10"/>
  <c r="G16"/>
  <c r="G22"/>
  <c r="G28"/>
  <c r="G5"/>
  <c r="G12"/>
  <c r="G18"/>
  <c r="G24"/>
  <c r="G30"/>
  <c r="G9"/>
  <c r="G15"/>
  <c r="G21"/>
  <c r="G27"/>
  <c r="F7"/>
  <c r="F14"/>
  <c r="F20"/>
  <c r="F26"/>
  <c r="G11"/>
  <c r="G17"/>
  <c r="G23"/>
  <c r="G29"/>
  <c r="F5"/>
  <c r="F9"/>
  <c r="F12"/>
  <c r="F15"/>
  <c r="F18"/>
  <c r="F21"/>
  <c r="F24"/>
  <c r="F27"/>
  <c r="F30"/>
  <c r="F4"/>
  <c r="F3"/>
  <c r="F6"/>
  <c r="F10"/>
  <c r="F13"/>
  <c r="F16"/>
  <c r="F19"/>
  <c r="F22"/>
  <c r="F25"/>
  <c r="F28"/>
  <c r="F31"/>
  <c r="F28" i="3"/>
  <c r="F27"/>
  <c r="G32"/>
  <c r="F33"/>
  <c r="F34"/>
  <c r="F24"/>
  <c r="G35"/>
  <c r="F35"/>
  <c r="F32"/>
  <c r="F22"/>
  <c r="F26"/>
  <c r="G39"/>
  <c r="G28"/>
  <c r="G30"/>
  <c r="F23"/>
  <c r="G31"/>
  <c r="F30"/>
  <c r="G29"/>
  <c r="G27"/>
  <c r="G26"/>
  <c r="G25"/>
  <c r="G24"/>
  <c r="G23"/>
  <c r="G22"/>
  <c r="G20"/>
  <c r="G9"/>
  <c r="F19"/>
  <c r="G15"/>
  <c r="G13"/>
  <c r="G12"/>
  <c r="F9"/>
  <c r="G6"/>
  <c r="F6"/>
  <c r="F10"/>
  <c r="G14"/>
  <c r="G10"/>
  <c r="F20"/>
  <c r="F7"/>
  <c r="G11"/>
  <c r="F15"/>
  <c r="G7"/>
  <c r="G21"/>
  <c r="F4"/>
  <c r="G8"/>
  <c r="F12"/>
  <c r="F16"/>
  <c r="G4"/>
  <c r="G16"/>
  <c r="G42" s="1"/>
  <c r="F39"/>
  <c r="G5"/>
  <c r="F13"/>
  <c r="G18"/>
  <c r="F3"/>
  <c r="G3"/>
  <c r="F5"/>
  <c r="F8"/>
  <c r="F11"/>
  <c r="F14"/>
  <c r="F18"/>
  <c r="F21"/>
  <c r="G5" i="1"/>
  <c r="G10"/>
  <c r="G4"/>
  <c r="G8"/>
  <c r="G21"/>
  <c r="G20"/>
  <c r="G19"/>
  <c r="G43" i="3" l="1"/>
  <c r="G23" i="1"/>
  <c r="G24" s="1"/>
  <c r="F22"/>
  <c r="G35" i="4"/>
</calcChain>
</file>

<file path=xl/sharedStrings.xml><?xml version="1.0" encoding="utf-8"?>
<sst xmlns="http://schemas.openxmlformats.org/spreadsheetml/2006/main" count="1645" uniqueCount="713">
  <si>
    <t>Length of Name, 2023</t>
  </si>
  <si>
    <t>Length of Name, 2026</t>
  </si>
  <si>
    <t>Difference</t>
  </si>
  <si>
    <t>Longer?</t>
  </si>
  <si>
    <t>Cape Spear</t>
  </si>
  <si>
    <t>Cape Spear—Mount Pearl—Paradise</t>
  </si>
  <si>
    <r>
      <t>Names under the</t>
    </r>
    <r>
      <rPr>
        <b/>
        <i/>
        <sz val="12"/>
        <color theme="1"/>
        <rFont val="Times New Roman"/>
        <family val="1"/>
      </rPr>
      <t xml:space="preserve"> Representation Orders, 2023</t>
    </r>
  </si>
  <si>
    <t>Central Newfoundland</t>
  </si>
  <si>
    <t>Coast of Bays—Central—Notre Dame</t>
  </si>
  <si>
    <t>Terra Nova—The Peninsulas</t>
  </si>
  <si>
    <t>The Eastern Peninsulas</t>
  </si>
  <si>
    <t>Halifax West</t>
  </si>
  <si>
    <t>Halifax West—Peggy’s Cove</t>
  </si>
  <si>
    <t>Saint John—St. Croix</t>
  </si>
  <si>
    <t>New Brunswick Southwest</t>
  </si>
  <si>
    <t>Brantford—Brant South—Six Nations</t>
  </si>
  <si>
    <t>Brantford—Brant South</t>
  </si>
  <si>
    <t>Hastings—Lennox and Addington—Tyendinaga</t>
  </si>
  <si>
    <t>Hastings—Lennox and Addington</t>
  </si>
  <si>
    <t>New Tecumseth—Gwillimbury</t>
  </si>
  <si>
    <t>York—South Simcoe</t>
  </si>
  <si>
    <t>Sarnia—Lambton—Bkejwanong</t>
  </si>
  <si>
    <t>Sarnia—Lambton</t>
  </si>
  <si>
    <t>York Centre</t>
  </si>
  <si>
    <t>North York</t>
  </si>
  <si>
    <t>Saskatoon—University</t>
  </si>
  <si>
    <t>Saskatoon East</t>
  </si>
  <si>
    <t>Cariboo—Prince George</t>
  </si>
  <si>
    <t>Cariboo—Prince George—Omineca</t>
  </si>
  <si>
    <t>Argenteuil—La Petite‑Nation</t>
  </si>
  <si>
    <t>Argenteuil—Papineau—Des Collines</t>
  </si>
  <si>
    <t>Beauharnois—Salaberry—Soulanges—Huntingdon</t>
  </si>
  <si>
    <t>Vallée-du-Haut-Saint-Laurent</t>
  </si>
  <si>
    <t>Jonquière</t>
  </si>
  <si>
    <t>Jonquière—Hébertville—Pays-des-Bleuets</t>
  </si>
  <si>
    <t>Longueuil—Charles-LeMoyne</t>
  </si>
  <si>
    <t>Longueuil—Greenfield Park</t>
  </si>
  <si>
    <t>Portneuf—Jacques-Cartier</t>
  </si>
  <si>
    <t>Saint-Augustin—Portneuf—Jacques-Cartier</t>
  </si>
  <si>
    <t>Richmond—Arthabaska</t>
  </si>
  <si>
    <t>Richmond—Arthabaska—Val-des-Sources</t>
  </si>
  <si>
    <t>Rimouski—La Matapédia</t>
  </si>
  <si>
    <t>Rimouski-Neigette—Mitis—Matapédia—Les Basques</t>
  </si>
  <si>
    <t>Averages</t>
  </si>
  <si>
    <t>Averages and Totals</t>
  </si>
  <si>
    <t xml:space="preserve">Averages </t>
  </si>
  <si>
    <t>Totals</t>
  </si>
  <si>
    <t>Length of Name, 2003</t>
  </si>
  <si>
    <t>Length of Name, 2004</t>
  </si>
  <si>
    <t>St. John’s East</t>
  </si>
  <si>
    <t>Fundy Royal</t>
  </si>
  <si>
    <t>Bonavista—Gander—Grand Falls—Windsor</t>
  </si>
  <si>
    <t>St. John’s South—Mount Pearl</t>
  </si>
  <si>
    <t>Cumberland—Colchester—Musquodoboit Valley</t>
  </si>
  <si>
    <t>Argenteuil—Papineau—Mirabel</t>
  </si>
  <si>
    <t>Beauport—Limoilou</t>
  </si>
  <si>
    <t>Beauport</t>
  </si>
  <si>
    <t>Charlesbourg—Haute-Saint-Charles</t>
  </si>
  <si>
    <t>Charlesbourg</t>
  </si>
  <si>
    <t>Montmorency—Charlevoix—Haute-Côte-Nord</t>
  </si>
  <si>
    <t>Laurier—Sainte-Marie</t>
  </si>
  <si>
    <t>Laurier</t>
  </si>
  <si>
    <t>Longueuil—Pierre-Boucher</t>
  </si>
  <si>
    <t>Longueuil</t>
  </si>
  <si>
    <t>Haute-Gaspésie—La Mitis—Matane—Matapédia</t>
  </si>
  <si>
    <t>Abitibi—Baie-James—Nunavik—Eeyou</t>
  </si>
  <si>
    <t>Bas-Richelieu—Nicolet—Bécancour</t>
  </si>
  <si>
    <t>Richelieu</t>
  </si>
  <si>
    <t>Rimouski-Neigette—Témiscouata—Les Basques</t>
  </si>
  <si>
    <t>Montmagny—L’Islet—Kamouraska—Rivière-du-Loup</t>
  </si>
  <si>
    <t>Roberval—Lac-Saint-Jean</t>
  </si>
  <si>
    <t>Roberval</t>
  </si>
  <si>
    <t xml:space="preserve">Carleton—Mississippi Mills </t>
  </si>
  <si>
    <t>Durham</t>
  </si>
  <si>
    <t>Bruce—Grey—Owen Sound</t>
  </si>
  <si>
    <t>Grey—Bruce—Owen Sound</t>
  </si>
  <si>
    <t>St. John’s North</t>
  </si>
  <si>
    <t>St. John’s South</t>
  </si>
  <si>
    <t>North Nova</t>
  </si>
  <si>
    <t>Fundy</t>
  </si>
  <si>
    <t>Charlevoix—Montmorency</t>
  </si>
  <si>
    <t>Matapédia—Matane</t>
  </si>
  <si>
    <t>Nunavik—Eeyou</t>
  </si>
  <si>
    <t>Rimouski—Témiscouata</t>
  </si>
  <si>
    <t>Rivière-du-Loup—Montmagny</t>
  </si>
  <si>
    <t>Carleton—Lanark</t>
  </si>
  <si>
    <t>Clarington—Scugog—Uxbridge</t>
  </si>
  <si>
    <t>Kitchener—Conestoga</t>
  </si>
  <si>
    <t>Kitchener—Wilmot—Wellesley—Woolwich</t>
  </si>
  <si>
    <t>Middlesex—Kent—Lambton</t>
  </si>
  <si>
    <t>Lambton—Kent—Middlesex</t>
  </si>
  <si>
    <t>Charleswood—St. James</t>
  </si>
  <si>
    <t>Charleswood—St. James—Assiniboia</t>
  </si>
  <si>
    <t>Dauphin—Swan River</t>
  </si>
  <si>
    <t>Dauphin—Swan River—Marquette</t>
  </si>
  <si>
    <t>Churchill River</t>
  </si>
  <si>
    <t>Desnethé—Missinippi—Churchill River</t>
  </si>
  <si>
    <t xml:space="preserve">Athabasca </t>
  </si>
  <si>
    <t>Fort McMurray—Athabasca</t>
  </si>
  <si>
    <t>Calgary North Centre</t>
  </si>
  <si>
    <t>Calgary Centre-North</t>
  </si>
  <si>
    <t>Calgary South Centre</t>
  </si>
  <si>
    <t xml:space="preserve">Calgary Centre </t>
  </si>
  <si>
    <t>Edmonton—Beaumont</t>
  </si>
  <si>
    <t>Edmonton—Mill Woods—Beaumont</t>
  </si>
  <si>
    <t>Westlock—St. Paul</t>
  </si>
  <si>
    <t>Dewdney—Alouette</t>
  </si>
  <si>
    <t>Pitt Meadows—Maple Ridge—Mission</t>
  </si>
  <si>
    <t>Kamloops—Thompson</t>
  </si>
  <si>
    <t>Kamloops—Thompson—Cariboo</t>
  </si>
  <si>
    <t>Kelowna—Lake Country</t>
  </si>
  <si>
    <t>Kelowna</t>
  </si>
  <si>
    <t>Okanagan—Shuswap</t>
  </si>
  <si>
    <t>North Okanagan—Shuswap</t>
  </si>
  <si>
    <t>Southern Interior</t>
  </si>
  <si>
    <t>British Columbia Southern Interior</t>
  </si>
  <si>
    <t>Tracking the Length of the Names of Ridings in the 2000s</t>
  </si>
  <si>
    <t>Tracking the Length of the Names of Ridings in the 2020s</t>
  </si>
  <si>
    <r>
      <t>Names under the</t>
    </r>
    <r>
      <rPr>
        <b/>
        <i/>
        <sz val="12"/>
        <color theme="1"/>
        <rFont val="Times New Roman"/>
        <family val="1"/>
      </rPr>
      <t xml:space="preserve"> Representation Order, 2003</t>
    </r>
  </si>
  <si>
    <r>
      <t>Names under the</t>
    </r>
    <r>
      <rPr>
        <b/>
        <i/>
        <sz val="12"/>
        <color theme="1"/>
        <rFont val="Times New Roman"/>
        <family val="1"/>
      </rPr>
      <t xml:space="preserve"> Representation Order, 2013</t>
    </r>
  </si>
  <si>
    <r>
      <t>Names Under the</t>
    </r>
    <r>
      <rPr>
        <b/>
        <i/>
        <sz val="12"/>
        <color theme="1"/>
        <rFont val="Times New Roman"/>
        <family val="1"/>
      </rPr>
      <t xml:space="preserve"> Riding Name Change Act, 2014</t>
    </r>
  </si>
  <si>
    <t>Length of Name, 2013</t>
  </si>
  <si>
    <t>Length of Name, 2014</t>
  </si>
  <si>
    <t>Percentage</t>
  </si>
  <si>
    <t>Blainville</t>
  </si>
  <si>
    <t>Thérèse-De Blainville</t>
  </si>
  <si>
    <t>Boucher—Les Patriotes—Verchères</t>
  </si>
  <si>
    <t>Pierre-Boucher—Les Patriotes—Verchères</t>
  </si>
  <si>
    <t>Tracking the Length of the Names of Ridings in the 2010s</t>
  </si>
  <si>
    <t>Centre-du-Bas-Saint-Laurent</t>
  </si>
  <si>
    <t>Beauport—Côte-de-Beaupré—Île d’Orléans—​Charlevoix</t>
  </si>
  <si>
    <t>Chicoutimi—Le Fjord</t>
  </si>
  <si>
    <t>Chicoutimi</t>
  </si>
  <si>
    <t>LaSalle—Émard—Verdun</t>
  </si>
  <si>
    <t>LaSalle—Verdun</t>
  </si>
  <si>
    <t>LeMoyne</t>
  </si>
  <si>
    <t>Longueuil—Saint-Hubert</t>
  </si>
  <si>
    <t>Mont-Royal</t>
  </si>
  <si>
    <t>Mount Royal</t>
  </si>
  <si>
    <t>Marc-Aurèle-Fortin</t>
  </si>
  <si>
    <t>Sainte-Rose</t>
  </si>
  <si>
    <t>Vaudreuil—Soulanges</t>
  </si>
  <si>
    <t>Soulanges—Vaudreuil</t>
  </si>
  <si>
    <t>Ville-Marie—Le Sud-Ouest—Île-des-Soeurs</t>
  </si>
  <si>
    <t>Ville-Marie</t>
  </si>
  <si>
    <t>Brantford—Brant</t>
  </si>
  <si>
    <t>Brant</t>
  </si>
  <si>
    <t>Lanark—Frontenac—Kingston</t>
  </si>
  <si>
    <t>Lanark—Frontenac</t>
  </si>
  <si>
    <t>Leeds—Grenville—Thousand Islands and Rideau Lakes</t>
  </si>
  <si>
    <t>Leeds—Grenville</t>
  </si>
  <si>
    <t>Mississauga East—Cooksville</t>
  </si>
  <si>
    <t>Mississauga—Cooksville</t>
  </si>
  <si>
    <t>Northumberland—Peterborough South</t>
  </si>
  <si>
    <t>Northumberland—Pine Ridge</t>
  </si>
  <si>
    <t>Orléans</t>
  </si>
  <si>
    <t>Ottawa—Orléans</t>
  </si>
  <si>
    <t>Peterborough—Kawartha</t>
  </si>
  <si>
    <t>Peterborough</t>
  </si>
  <si>
    <t>Rideau—Carleton</t>
  </si>
  <si>
    <t>Carleton</t>
  </si>
  <si>
    <t>Toronto—St. Paul’s</t>
  </si>
  <si>
    <t>St. Paul’s</t>
  </si>
  <si>
    <t>Humber River—Black Creek</t>
  </si>
  <si>
    <t>York West</t>
  </si>
  <si>
    <t>Humboldt—Warman—Martensville—​Rosetown</t>
  </si>
  <si>
    <t>Carlton Trail—Eagle Creek</t>
  </si>
  <si>
    <t>Grande Prairie—Mackenzie</t>
  </si>
  <si>
    <t>Grande Prairie</t>
  </si>
  <si>
    <t>Medicine Hat—Cardston—Warner</t>
  </si>
  <si>
    <t>Medicine Hat</t>
  </si>
  <si>
    <t>Red Deer—Lacombe</t>
  </si>
  <si>
    <t>Red Deer—Wolf Creek</t>
  </si>
  <si>
    <t>Sturgeon River—Parkland</t>
  </si>
  <si>
    <t>Sturgeon River</t>
  </si>
  <si>
    <t>Esquimalt—Saanich—Sooke</t>
  </si>
  <si>
    <t>Saanich—Esquimalt—Juan de Fuca</t>
  </si>
  <si>
    <t>Bonavista—Exploits</t>
  </si>
  <si>
    <t>St. Croix—Belleisle</t>
  </si>
  <si>
    <t>Argenteuil—Mirabel</t>
  </si>
  <si>
    <r>
      <t xml:space="preserve">Names Under </t>
    </r>
    <r>
      <rPr>
        <b/>
        <i/>
        <sz val="12"/>
        <color theme="1"/>
        <rFont val="Times New Roman"/>
        <family val="1"/>
      </rPr>
      <t>the Riding Name Change Act, 2004</t>
    </r>
  </si>
  <si>
    <t>MP</t>
  </si>
  <si>
    <t>Party</t>
  </si>
  <si>
    <t>% Conservatives</t>
  </si>
  <si>
    <t>% Liberals</t>
  </si>
  <si>
    <t>% New Democrats</t>
  </si>
  <si>
    <t>Scott Simms</t>
  </si>
  <si>
    <t>Liberal</t>
  </si>
  <si>
    <t>Norman E. Doyle</t>
  </si>
  <si>
    <t>Conservative</t>
  </si>
  <si>
    <t>Loyola Hearn</t>
  </si>
  <si>
    <t>William Casey</t>
  </si>
  <si>
    <t>Rob Moore</t>
  </si>
  <si>
    <t>Province</t>
  </si>
  <si>
    <t>Newfoundland &amp; Labrador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</si>
  <si>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</si>
  <si>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</si>
  <si>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</si>
  <si>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</si>
  <si>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</si>
  <si>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</si>
  <si>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</si>
  <si>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</si>
  <si>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Gregory F. Thompson</t>
  </si>
  <si>
    <t>Mario Laframboise</t>
  </si>
  <si>
    <t>Christian Simard</t>
  </si>
  <si>
    <t>Richard Marceau</t>
  </si>
  <si>
    <t>Michel Guimond</t>
  </si>
  <si>
    <t>Gilles Duceppe</t>
  </si>
  <si>
    <t>Caroline St-Hilaire</t>
  </si>
  <si>
    <t>Jean-Yves Roy</t>
  </si>
  <si>
    <t>Yvon Levesque</t>
  </si>
  <si>
    <t>Louis Plamondon</t>
  </si>
  <si>
    <t>Louise Thibault</t>
  </si>
  <si>
    <t>Paul Crete</t>
  </si>
  <si>
    <t>Michel Gauthier</t>
  </si>
  <si>
    <t>Gordon O'Connor</t>
  </si>
  <si>
    <t>Beverley Oda</t>
  </si>
  <si>
    <t>Larry Miller</t>
  </si>
  <si>
    <t>Lynn Myers</t>
  </si>
  <si>
    <t>Steven Fletcher</t>
  </si>
  <si>
    <t>Inky Mark</t>
  </si>
  <si>
    <t>Jeremy Harrison</t>
  </si>
  <si>
    <t>Brian Jean</t>
  </si>
  <si>
    <t>Jim Prentice</t>
  </si>
  <si>
    <t>Lee Richardson</t>
  </si>
  <si>
    <t>David Kilgour</t>
  </si>
  <si>
    <t>Battle River</t>
  </si>
  <si>
    <t>David Chatters</t>
  </si>
  <si>
    <t>Randy Kamp</t>
  </si>
  <si>
    <t>Betty Hinton</t>
  </si>
  <si>
    <t>Werner Schmidt</t>
  </si>
  <si>
    <t>Darrel Stinson</t>
  </si>
  <si>
    <t>James Gouk</t>
  </si>
  <si>
    <t>Total Conservative</t>
  </si>
  <si>
    <t>Total Liberal</t>
  </si>
  <si>
    <t>Total New Democrats</t>
  </si>
  <si>
    <t>Total Bloc</t>
  </si>
  <si>
    <t>% Bloc</t>
  </si>
  <si>
    <t>Margaret Ur</t>
  </si>
  <si>
    <t>Charmine Borg</t>
  </si>
  <si>
    <t>New Democrat</t>
  </si>
  <si>
    <t>Pierre Nantel</t>
  </si>
  <si>
    <t>Guy Caron</t>
  </si>
  <si>
    <t>Raymond Cote</t>
  </si>
  <si>
    <t>Dany Morin</t>
  </si>
  <si>
    <t>Helene Leblanc</t>
  </si>
  <si>
    <t>Sana Hassainia</t>
  </si>
  <si>
    <t>Sadia Groguhe</t>
  </si>
  <si>
    <t>Irwin Cotler</t>
  </si>
  <si>
    <t>Alain Giguere</t>
  </si>
  <si>
    <t>Jaime Nicholls</t>
  </si>
  <si>
    <t>Marc Garneau</t>
  </si>
  <si>
    <t>Phil McColeman</t>
  </si>
  <si>
    <t>Scott Reid</t>
  </si>
  <si>
    <t>Gordon Brown</t>
  </si>
  <si>
    <t>Wladyslaw Lizon</t>
  </si>
  <si>
    <t>Rick Norlock</t>
  </si>
  <si>
    <t>Royal Galipeau</t>
  </si>
  <si>
    <t>Barry Devolin</t>
  </si>
  <si>
    <t>Pierre Poilievre</t>
  </si>
  <si>
    <t>Carolyn Bennett</t>
  </si>
  <si>
    <t>Judy Sgro</t>
  </si>
  <si>
    <t>Kelly Brock</t>
  </si>
  <si>
    <t>Chris Warkentin</t>
  </si>
  <si>
    <t>James Hillyer</t>
  </si>
  <si>
    <t>Blaine Calkins</t>
  </si>
  <si>
    <t>Rona Ambrose</t>
  </si>
  <si>
    <t>Randall Garrison</t>
  </si>
  <si>
    <t>Newfoundland and Labrador</t>
  </si>
  <si>
    <t>Tom Osborne</t>
  </si>
  <si>
    <t>Clifford Small</t>
  </si>
  <si>
    <t>Jonathan Rowe</t>
  </si>
  <si>
    <t>Lena Diab</t>
  </si>
  <si>
    <t>John Williamson</t>
  </si>
  <si>
    <t>Stephane Lauzon</t>
  </si>
  <si>
    <t>Claude DeBellefeuille</t>
  </si>
  <si>
    <t>Bloc</t>
  </si>
  <si>
    <t>Mario Simard</t>
  </si>
  <si>
    <t>Sherry Romanado</t>
  </si>
  <si>
    <t>Joel Godin</t>
  </si>
  <si>
    <t>Eric Lefebvre</t>
  </si>
  <si>
    <t>Maxime Blanchette-Joncas</t>
  </si>
  <si>
    <t>Larry Brock</t>
  </si>
  <si>
    <t>Shelby Kramp-Neuman</t>
  </si>
  <si>
    <t>Scott Davidson</t>
  </si>
  <si>
    <t>Roman Baber</t>
  </si>
  <si>
    <t>Corey Tocher</t>
  </si>
  <si>
    <t>Bob Zimmer</t>
  </si>
  <si>
    <t>Marilyn Glaudu</t>
  </si>
  <si>
    <t>Longueuil—Charles-LeMoyne—Greenfield Park</t>
  </si>
  <si>
    <t>Richmond—Arthabaska—Des-Sources</t>
  </si>
  <si>
    <r>
      <t>Names Under the</t>
    </r>
    <r>
      <rPr>
        <b/>
        <i/>
        <sz val="12"/>
        <color theme="1"/>
        <rFont val="Times New Roman"/>
        <family val="1"/>
      </rPr>
      <t xml:space="preserve"> Riding Name Change Act, 2026</t>
    </r>
  </si>
  <si>
    <r>
      <t xml:space="preserve">Names Under the </t>
    </r>
    <r>
      <rPr>
        <b/>
        <i/>
        <sz val="12"/>
        <color theme="1"/>
        <rFont val="Times New Roman"/>
        <family val="1"/>
      </rPr>
      <t>Riding Name Change Act</t>
    </r>
    <r>
      <rPr>
        <b/>
        <i/>
        <sz val="12"/>
        <color theme="1"/>
        <rFont val="Times New Roman"/>
        <family val="1"/>
      </rPr>
      <t>, 2026</t>
    </r>
  </si>
  <si>
    <t>Dorval—Lachine—LaSalle</t>
  </si>
  <si>
    <t>Dorval—Lachine</t>
  </si>
  <si>
    <t>North Island—Powell River</t>
  </si>
  <si>
    <t>Vancouver Island North—Comox—Powell River</t>
  </si>
  <si>
    <t>Isabelle Morin</t>
  </si>
  <si>
    <t>John Duncan</t>
  </si>
  <si>
    <t>Portneuf</t>
  </si>
  <si>
    <t>Guy Côté</t>
  </si>
  <si>
    <t>West Vancouver—Sunshine Coast—Sea to Sky Country</t>
  </si>
  <si>
    <t>West Vancouver—Sunshine Coast</t>
  </si>
  <si>
    <t>John Reynolds</t>
  </si>
  <si>
    <r>
      <t xml:space="preserve">Tracking the Length of the Names of Ridings after the </t>
    </r>
    <r>
      <rPr>
        <b/>
        <i/>
        <sz val="14"/>
        <color theme="1"/>
        <rFont val="Times New Roman"/>
        <family val="1"/>
      </rPr>
      <t>Representation Order, 1966</t>
    </r>
  </si>
  <si>
    <t>Perth</t>
  </si>
  <si>
    <t>Perth—Wilmot</t>
  </si>
  <si>
    <t>Sarnia</t>
  </si>
  <si>
    <t>Burnaby—Richmond</t>
  </si>
  <si>
    <t>Burnaby—Richmond—Delta</t>
  </si>
  <si>
    <t>Glengarry—Prescott</t>
  </si>
  <si>
    <t>Glengarry—Prescott—Russell</t>
  </si>
  <si>
    <t>Missisquoi</t>
  </si>
  <si>
    <t>Brome—Missisquoi</t>
  </si>
  <si>
    <t>Wellington—Grey</t>
  </si>
  <si>
    <t>Wellington—Grey—Dufferin—Waterloo</t>
  </si>
  <si>
    <t>Maisonneuve</t>
  </si>
  <si>
    <t>Maisonneuve—Rosemont</t>
  </si>
  <si>
    <t>Argenteuil</t>
  </si>
  <si>
    <t>Argenteuil—Deux-Montagnes</t>
  </si>
  <si>
    <t>Lanark and Renfrew</t>
  </si>
  <si>
    <t>Lanark—Renfrew—Carleton</t>
  </si>
  <si>
    <t>Lakeshore</t>
  </si>
  <si>
    <t>Toronto—Lakeshore</t>
  </si>
  <si>
    <t>Bonaventure</t>
  </si>
  <si>
    <t>Bonaventure—Îles-de-la-Madeleine</t>
  </si>
  <si>
    <t>Surrey</t>
  </si>
  <si>
    <t>Surrey—White Rock</t>
  </si>
  <si>
    <t>Beauharnois</t>
  </si>
  <si>
    <t>Beauharnois—Salaberry</t>
  </si>
  <si>
    <t>Bourassa</t>
  </si>
  <si>
    <t>Montréal—Bourassa</t>
  </si>
  <si>
    <t>Essex</t>
  </si>
  <si>
    <t>Essex—Windsor</t>
  </si>
  <si>
    <t>High Park</t>
  </si>
  <si>
    <t>High Park—Humber Valley</t>
  </si>
  <si>
    <t>Renfrew North</t>
  </si>
  <si>
    <t>Renfrew North—Nipissing East</t>
  </si>
  <si>
    <t>Témiscouata</t>
  </si>
  <si>
    <t>Rivière-du-Loup—Témiscouata</t>
  </si>
  <si>
    <t>Trois-Rivières</t>
  </si>
  <si>
    <t>Trois-Rivières Métropolitain</t>
  </si>
  <si>
    <t>Lachine</t>
  </si>
  <si>
    <t>Lachine—Lakeshore</t>
  </si>
  <si>
    <t>Waterloo</t>
  </si>
  <si>
    <t>Waterloo—Cambridge</t>
  </si>
  <si>
    <t>Peel South</t>
  </si>
  <si>
    <t>Mississauga</t>
  </si>
  <si>
    <t>Lasalle</t>
  </si>
  <si>
    <t>Lasalle—Émard-Côté Saint-Paul</t>
  </si>
  <si>
    <t>Ottawa East</t>
  </si>
  <si>
    <t>Ottawa—Vanier</t>
  </si>
  <si>
    <t>Huron</t>
  </si>
  <si>
    <t>Huron—Middlesex</t>
  </si>
  <si>
    <t>Middlesex</t>
  </si>
  <si>
    <t>Middlesex—London—Lambton</t>
  </si>
  <si>
    <t>Bruce</t>
  </si>
  <si>
    <t>Bruce—Grey</t>
  </si>
  <si>
    <t>Lafontaine</t>
  </si>
  <si>
    <t>Lafontaine—Rosemont</t>
  </si>
  <si>
    <t>Berthier</t>
  </si>
  <si>
    <t>Berthier—Maskinongé</t>
  </si>
  <si>
    <t>New Names, 1970-1974</t>
  </si>
  <si>
    <t>Length of Old Name</t>
  </si>
  <si>
    <t>Length of New Name</t>
  </si>
  <si>
    <r>
      <t xml:space="preserve">Tracking the Length of the Names of Ridings after the </t>
    </r>
    <r>
      <rPr>
        <b/>
        <i/>
        <sz val="14"/>
        <color theme="1"/>
        <rFont val="Times New Roman"/>
        <family val="1"/>
      </rPr>
      <t>Representation Order, 1976</t>
    </r>
  </si>
  <si>
    <t>New Names, 1976-1984</t>
  </si>
  <si>
    <r>
      <t>Names</t>
    </r>
    <r>
      <rPr>
        <b/>
        <i/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1976</t>
    </r>
  </si>
  <si>
    <r>
      <t>Names</t>
    </r>
    <r>
      <rPr>
        <b/>
        <i/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1966</t>
    </r>
  </si>
  <si>
    <t>Deux-Montagnes</t>
  </si>
  <si>
    <t>Blaineville—Deux-Montagnes</t>
  </si>
  <si>
    <t>Brampton—Halton Hills</t>
  </si>
  <si>
    <t>Brampton—Georgetown</t>
  </si>
  <si>
    <t>Cochrane-North</t>
  </si>
  <si>
    <t>Cochrane</t>
  </si>
  <si>
    <t>Huron—Bruce</t>
  </si>
  <si>
    <t>Kootenay East</t>
  </si>
  <si>
    <t>Kootenay East—Revelstoke</t>
  </si>
  <si>
    <t>Mille-Îles</t>
  </si>
  <si>
    <t>Laval</t>
  </si>
  <si>
    <t>Lethbridge</t>
  </si>
  <si>
    <t>Lethbridge—Foothills</t>
  </si>
  <si>
    <t>Middlesex East</t>
  </si>
  <si>
    <t>London—Middlesex</t>
  </si>
  <si>
    <t>Saint-Léonard</t>
  </si>
  <si>
    <t>Saint-Léonard—Anjou</t>
  </si>
  <si>
    <t>Dufferin—Wellington</t>
  </si>
  <si>
    <t>Wellington—Dufferin—Simcoe</t>
  </si>
  <si>
    <t>Hochelaga—Maisonneuve</t>
  </si>
  <si>
    <t>Humber—St. Barbe</t>
  </si>
  <si>
    <t>Humber—Port-au-Port—St. Barbe</t>
  </si>
  <si>
    <t>Compton</t>
  </si>
  <si>
    <t>Mégantic—Compton—Stanstead</t>
  </si>
  <si>
    <t>Pontiac</t>
  </si>
  <si>
    <t>Pontiac—Gatineau—Labelle</t>
  </si>
  <si>
    <t>Prince Edward</t>
  </si>
  <si>
    <t>Prince Edward—Hastings</t>
  </si>
  <si>
    <t>Fort Nelson—Peace River</t>
  </si>
  <si>
    <t>Prince George—Peace River</t>
  </si>
  <si>
    <t>Westmount</t>
  </si>
  <si>
    <t>Saint-Henri—Westmount</t>
  </si>
  <si>
    <t>Hochelaga</t>
  </si>
  <si>
    <t>Sainte-Marie</t>
  </si>
  <si>
    <t>Rimouski</t>
  </si>
  <si>
    <t>Hastings—Frontenac</t>
  </si>
  <si>
    <t>Hastings—Frontenac—Lennox and Addington</t>
  </si>
  <si>
    <t>Notre-Dame-de-Grâce</t>
  </si>
  <si>
    <t>Notre-Dame-de-Grâce—Lachine East</t>
  </si>
  <si>
    <t>Berthier—Maskinongé—Lanaudière</t>
  </si>
  <si>
    <t xml:space="preserve">Cochrane </t>
  </si>
  <si>
    <t>Cochrane—Superior</t>
  </si>
  <si>
    <t>Argenteuil—Papineau</t>
  </si>
  <si>
    <t>Verdun</t>
  </si>
  <si>
    <t>Verdun—Saint Paul</t>
  </si>
  <si>
    <t>Sainte-Anne</t>
  </si>
  <si>
    <t>Montréal—Sainte-Anne</t>
  </si>
  <si>
    <t>Mercier</t>
  </si>
  <si>
    <t>Montréal—Mercier</t>
  </si>
  <si>
    <t>Richmond</t>
  </si>
  <si>
    <t>Richmond—Wolfe</t>
  </si>
  <si>
    <t>Montmorency</t>
  </si>
  <si>
    <t>Montmorency—Orléans</t>
  </si>
  <si>
    <t xml:space="preserve">Laprairie </t>
  </si>
  <si>
    <t>La Prairie</t>
  </si>
  <si>
    <t>Saint-Michel</t>
  </si>
  <si>
    <t>Saint-Michel—Ahuntsic</t>
  </si>
  <si>
    <t>Dauphin</t>
  </si>
  <si>
    <t>Hull</t>
  </si>
  <si>
    <t>Hull—Aylmer</t>
  </si>
  <si>
    <t>British Columba</t>
  </si>
  <si>
    <t>Newfoundland</t>
  </si>
  <si>
    <r>
      <t xml:space="preserve">Tracking the Length of the Names of Ridings after the </t>
    </r>
    <r>
      <rPr>
        <b/>
        <i/>
        <sz val="14"/>
        <color theme="1"/>
        <rFont val="Times New Roman"/>
        <family val="1"/>
      </rPr>
      <t>Representation Order, 1987</t>
    </r>
  </si>
  <si>
    <r>
      <t>Names</t>
    </r>
    <r>
      <rPr>
        <b/>
        <i/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1987</t>
    </r>
  </si>
  <si>
    <t>New Names, 1988-1990</t>
  </si>
  <si>
    <t>Chapleau</t>
  </si>
  <si>
    <t>Gatineau—La Lièvre</t>
  </si>
  <si>
    <t>Saint-Laurent</t>
  </si>
  <si>
    <t>Saint-Laurent—Cartierville</t>
  </si>
  <si>
    <t>Markham</t>
  </si>
  <si>
    <t>Markham—Whitchurch—Stouffville</t>
  </si>
  <si>
    <t>Fredericton</t>
  </si>
  <si>
    <t>Fredericton—York-Sunbury</t>
  </si>
  <si>
    <t>Renfrew</t>
  </si>
  <si>
    <t>Renfrew—Nipissing—Pembroke</t>
  </si>
  <si>
    <t>Restigouche</t>
  </si>
  <si>
    <t>Restigouche—Chaleur</t>
  </si>
  <si>
    <t>Windsor—Lake St. Clair</t>
  </si>
  <si>
    <t>Windsor—St. Clair</t>
  </si>
  <si>
    <t>Brampton—Malton</t>
  </si>
  <si>
    <t>Brampton—Gore—Malton</t>
  </si>
  <si>
    <t>Beauport—Montmorency—Orléans</t>
  </si>
  <si>
    <t>Elgin</t>
  </si>
  <si>
    <t>Elgin—Norfolk</t>
  </si>
  <si>
    <t>Selkirk</t>
  </si>
  <si>
    <t>Selkirk—Red River</t>
  </si>
  <si>
    <t>Surrey—White Rock—South Langley</t>
  </si>
  <si>
    <t>Laval West</t>
  </si>
  <si>
    <t>Laval-des-Rapides</t>
  </si>
  <si>
    <t>Laval Centre</t>
  </si>
  <si>
    <t>Gloucester</t>
  </si>
  <si>
    <t>Acadie—Bathurst</t>
  </si>
  <si>
    <t>Langelier</t>
  </si>
  <si>
    <t>Québec</t>
  </si>
  <si>
    <t>Duvernay</t>
  </si>
  <si>
    <t>Laval East</t>
  </si>
  <si>
    <r>
      <t xml:space="preserve">Tracking the Length of the Names of Ridings after the </t>
    </r>
    <r>
      <rPr>
        <b/>
        <i/>
        <sz val="14"/>
        <color theme="1"/>
        <rFont val="Times New Roman"/>
        <family val="1"/>
      </rPr>
      <t>Representation Order, 1996</t>
    </r>
  </si>
  <si>
    <r>
      <t>Names</t>
    </r>
    <r>
      <rPr>
        <b/>
        <i/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1996</t>
    </r>
  </si>
  <si>
    <t>New Names, 1996-2000</t>
  </si>
  <si>
    <t>Bellechasse—Montmagny—L'Islet</t>
  </si>
  <si>
    <t>Bellechasse—Etchemins—Montmagny—L'Islet</t>
  </si>
  <si>
    <t>Gaspé—Bonaventure—Îles-de-la-Madeleine</t>
  </si>
  <si>
    <t>Bonaventure—Gaspé—Îles-de-la-Madeleine—Pabok</t>
  </si>
  <si>
    <t>Kamouraska—Rivière-du-Loup—Témiscouata</t>
  </si>
  <si>
    <t>Kamouraska—Rivière-du-Loup—Témiscouata—Les Basques</t>
  </si>
  <si>
    <t>Lachine—Notre-Dame-de-Grâce</t>
  </si>
  <si>
    <t>Notre-Dame-de-Grâce—Lachine</t>
  </si>
  <si>
    <t>Rimouski—Mitis</t>
  </si>
  <si>
    <t>Rouyne-Noranda—Témiscouata</t>
  </si>
  <si>
    <t>Saint-Hubert</t>
  </si>
  <si>
    <t>Saint-Bruno—Saint-Hubert</t>
  </si>
  <si>
    <t>Vaudreuil</t>
  </si>
  <si>
    <t>Algoma</t>
  </si>
  <si>
    <t>Algoma—Manitoulin</t>
  </si>
  <si>
    <t>Barrie—Simcoe</t>
  </si>
  <si>
    <t>Barrie—Simcoe—Bradford</t>
  </si>
  <si>
    <t>Beaches—Woodbine</t>
  </si>
  <si>
    <t>Beaches—East York</t>
  </si>
  <si>
    <t>Gloucester—Carleton</t>
  </si>
  <si>
    <t>Carleton—Gloucester</t>
  </si>
  <si>
    <t>London—Adelaide</t>
  </si>
  <si>
    <t>London North Centre</t>
  </si>
  <si>
    <t>Vaughan—Aurora</t>
  </si>
  <si>
    <t>Vaughan—King—Aurora</t>
  </si>
  <si>
    <t>Winnipeg North</t>
  </si>
  <si>
    <t>Winnipeg North Centre</t>
  </si>
  <si>
    <t>Winnipeg Centre</t>
  </si>
  <si>
    <t>Winnipeg—St. Paul</t>
  </si>
  <si>
    <t>Winnipeg North—St. Paul</t>
  </si>
  <si>
    <t>Saskatoon—Rosetown</t>
  </si>
  <si>
    <t>Saskatoon—Rosetown—Biggar</t>
  </si>
  <si>
    <t>Regina—Arm River</t>
  </si>
  <si>
    <t>Regina—Lumsden—Lake Centre</t>
  </si>
  <si>
    <t>Langley—Matsqui</t>
  </si>
  <si>
    <t>Langley—Abbotsford</t>
  </si>
  <si>
    <t>Beauséjour</t>
  </si>
  <si>
    <t>Beauséjour—Petitcodiac</t>
  </si>
  <si>
    <t>Bras d'Or</t>
  </si>
  <si>
    <t>Bras d'Or—Cape Breton</t>
  </si>
  <si>
    <t>West Nova</t>
  </si>
  <si>
    <t>Ouest Nova</t>
  </si>
  <si>
    <t>Charlotte</t>
  </si>
  <si>
    <t>Moncton</t>
  </si>
  <si>
    <t>Moncton—Riverview—Dieppe</t>
  </si>
  <si>
    <t>Abitibi</t>
  </si>
  <si>
    <t>Abitibi—Baie-James—Nunavik</t>
  </si>
  <si>
    <t>Beauport—Montmorency—Côte-de-Beaupré—Îles-d'Orléans</t>
  </si>
  <si>
    <t>Lévis</t>
  </si>
  <si>
    <t>Lévis-et-Chutes-de-la-Chaudières</t>
  </si>
  <si>
    <t>Sainte-Eustache—Sainte-Thérèse</t>
  </si>
  <si>
    <t>Rivières-des-Milles-Ïles</t>
  </si>
  <si>
    <t>Verchères</t>
  </si>
  <si>
    <t>Verchères—Les-Patriotes</t>
  </si>
  <si>
    <t>Bramalea—Gore—Malton</t>
  </si>
  <si>
    <t>Bramalea—Gore—Malton—Springdale</t>
  </si>
  <si>
    <t>Kent—Essex</t>
  </si>
  <si>
    <t>Chatham—Kent Essex</t>
  </si>
  <si>
    <t>Thunder Bay—Nipigon</t>
  </si>
  <si>
    <t>Thunder Bay—Superior North</t>
  </si>
  <si>
    <t>Victoria—Haliburton</t>
  </si>
  <si>
    <t>Haliburton—Victoria—Brock</t>
  </si>
  <si>
    <t>Charleswood—Assiniboine</t>
  </si>
  <si>
    <t>Charleswood St. James—Assiniboina</t>
  </si>
  <si>
    <t>Qu'Appelle</t>
  </si>
  <si>
    <t>Regina—Qu'Appelle</t>
  </si>
  <si>
    <t>Kamloops</t>
  </si>
  <si>
    <t>Kamloops, Thompson and Highland Valleys</t>
  </si>
  <si>
    <t>West Kootenay—Okanagan</t>
  </si>
  <si>
    <t>Kootenay—Boundary—Okanagan</t>
  </si>
  <si>
    <t>Port Moody—Coquitlam</t>
  </si>
  <si>
    <t>Port Moody—Coquitlam—Port Coquitlam</t>
  </si>
  <si>
    <t>Stormont—Dundas</t>
  </si>
  <si>
    <t>Stormont—Dundas—Charlottenburgh</t>
  </si>
  <si>
    <t>Sackville—Eastern Shore</t>
  </si>
  <si>
    <t>Sackville—Musquoidoboit Valley—Eastern Shore</t>
  </si>
  <si>
    <t>Rimouski-Neigette-et-la-Mitis</t>
  </si>
  <si>
    <t>Charlesbourg—Jacques-Cartier</t>
  </si>
  <si>
    <t>Lac-Saint-Jean</t>
  </si>
  <si>
    <t>Lac-Saint-Jean—Saguenay</t>
  </si>
  <si>
    <t>Lotbinière</t>
  </si>
  <si>
    <t>Lotbinière—L'Érable</t>
  </si>
  <si>
    <t>Rosemont</t>
  </si>
  <si>
    <t>Rosemont—Petite-Patrie</t>
  </si>
  <si>
    <t>Verdun—Saint-Henri</t>
  </si>
  <si>
    <t>Verdun—Saint-Henri—Saint-Paul—Pointe-Saint-Charles</t>
  </si>
  <si>
    <t>Broadview—Greenwood</t>
  </si>
  <si>
    <t>Toronto—Danforth</t>
  </si>
  <si>
    <t>Wentworth—Burlington</t>
  </si>
  <si>
    <t>Ancaster—Dundas—Flamborough—Aldershot</t>
  </si>
  <si>
    <t>Edmonton East</t>
  </si>
  <si>
    <t>Edmonton Centre-East</t>
  </si>
  <si>
    <t>Wanuskewin</t>
  </si>
  <si>
    <t>Saskatoon—Wanuskewin</t>
  </si>
  <si>
    <t>Only in French</t>
  </si>
  <si>
    <t>Decade</t>
  </si>
  <si>
    <t>1960s</t>
  </si>
  <si>
    <t>1970s</t>
  </si>
  <si>
    <t>1980s</t>
  </si>
  <si>
    <t>1990s</t>
  </si>
  <si>
    <t>2000s</t>
  </si>
  <si>
    <t>2010s</t>
  </si>
  <si>
    <t>2020s</t>
  </si>
  <si>
    <t>Number of Ridings the Names of Which Changed</t>
  </si>
  <si>
    <t>Number of Ridings the Names of Which Grew</t>
  </si>
  <si>
    <t>Percent of Ridings the Names of Which Grew</t>
  </si>
  <si>
    <t>Average Percent Increase</t>
  </si>
  <si>
    <t>Total Number of Ridings for the Provinces</t>
  </si>
  <si>
    <t>Percent of Ridings the Names of Which Changed</t>
  </si>
  <si>
    <t>Average Wordcount of the Old Names</t>
  </si>
  <si>
    <t>Average Wordcount of the New Names</t>
  </si>
  <si>
    <r>
      <t xml:space="preserve">Tracking the Average Lengths of the Old and New Names of Ridings Under Each </t>
    </r>
    <r>
      <rPr>
        <b/>
        <i/>
        <sz val="14"/>
        <color theme="1"/>
        <rFont val="Times New Roman"/>
        <family val="1"/>
      </rPr>
      <t>Representation Order</t>
    </r>
    <r>
      <rPr>
        <b/>
        <sz val="14"/>
        <color theme="1"/>
        <rFont val="Times New Roman"/>
        <family val="1"/>
      </rPr>
      <t xml:space="preserve"> from the 1960s to the 2020s</t>
    </r>
  </si>
  <si>
    <t>Total Quebec</t>
  </si>
  <si>
    <t>% Quebec</t>
  </si>
  <si>
    <t>Jay Monteith</t>
  </si>
  <si>
    <t>Jack Cullen</t>
  </si>
  <si>
    <t>Thomas Goode</t>
  </si>
  <si>
    <t>Viateur Éthier</t>
  </si>
  <si>
    <t>Yves Forest</t>
  </si>
  <si>
    <t>William Howe</t>
  </si>
  <si>
    <t>Antonio Thomas</t>
  </si>
  <si>
    <t>Robert Major</t>
  </si>
  <si>
    <t>Murray McBride</t>
  </si>
  <si>
    <t>William Robinson</t>
  </si>
  <si>
    <t>Albert Béchard</t>
  </si>
  <si>
    <t>Barry Mather</t>
  </si>
  <si>
    <t>Gérald Laniel</t>
  </si>
  <si>
    <t>Jacques Trudel</t>
  </si>
  <si>
    <t>Eugene Whelan</t>
  </si>
  <si>
    <t>Walter Deakon</t>
  </si>
  <si>
    <t>Donald Hopkins</t>
  </si>
  <si>
    <t>Rosaire Gendron</t>
  </si>
  <si>
    <t>Claude Lajoie</t>
  </si>
  <si>
    <t>Raymond Brock</t>
  </si>
  <si>
    <t>Max Saltsman</t>
  </si>
  <si>
    <t>Hyliard Chappell</t>
  </si>
  <si>
    <t>H.-Pit Lessard</t>
  </si>
  <si>
    <t>Jean-Thomas Richard</t>
  </si>
  <si>
    <t>Robert McKinley</t>
  </si>
  <si>
    <t>James Lind</t>
  </si>
  <si>
    <t>Ross Whicher</t>
  </si>
  <si>
    <t>Georges-C. Lachance</t>
  </si>
  <si>
    <t>Antonio Yanakis</t>
  </si>
  <si>
    <t>% Conservative</t>
  </si>
  <si>
    <t>% Liberal</t>
  </si>
  <si>
    <t>Total New Democrat</t>
  </si>
  <si>
    <t>% New Democrat</t>
  </si>
  <si>
    <t>Total Ontario</t>
  </si>
  <si>
    <t>% Ontario</t>
  </si>
  <si>
    <t>Francis Fox</t>
  </si>
  <si>
    <t>Ralph Stewart</t>
  </si>
  <si>
    <t>Howard Johnston</t>
  </si>
  <si>
    <t>Marcel-Claude Roy</t>
  </si>
  <si>
    <t>Tony Abbott</t>
  </si>
  <si>
    <t>Kenneth Hurlburt</t>
  </si>
  <si>
    <t>Joseph Condon</t>
  </si>
  <si>
    <t>Monique Bégin</t>
  </si>
  <si>
    <t>Henry Beatty</t>
  </si>
  <si>
    <t>Serge Joyal</t>
  </si>
  <si>
    <t>Jack Marshall</t>
  </si>
  <si>
    <t>Claude Tessier</t>
  </si>
  <si>
    <t>Thomas Lefebvre</t>
  </si>
  <si>
    <t>John Ellis</t>
  </si>
  <si>
    <t>Frank Oberle</t>
  </si>
  <si>
    <t>Donald Johnston</t>
  </si>
  <si>
    <t>Eudore Allard</t>
  </si>
  <si>
    <t>Social Credit</t>
  </si>
  <si>
    <t>Almonte Alkenbrack</t>
  </si>
  <si>
    <t>William Allmand</t>
  </si>
  <si>
    <t>Keith Penner</t>
  </si>
  <si>
    <t>André Ouellet</t>
  </si>
  <si>
    <t>Pierre Savard</t>
  </si>
  <si>
    <t>Prosper Boulanger</t>
  </si>
  <si>
    <t>Alain Tardif</t>
  </si>
  <si>
    <t>Louis Duclos</t>
  </si>
  <si>
    <t>Pierre Deniger</t>
  </si>
  <si>
    <t>André Bachand</t>
  </si>
  <si>
    <t>Marie Killens</t>
  </si>
  <si>
    <t>Laverne Lewycky</t>
  </si>
  <si>
    <t>Joseph Isabelle</t>
  </si>
  <si>
    <t>Mark Assad</t>
  </si>
  <si>
    <t>Shirley Maheu</t>
  </si>
  <si>
    <t>William Attewell</t>
  </si>
  <si>
    <t>John Bird</t>
  </si>
  <si>
    <t>Leonard Hopkins</t>
  </si>
  <si>
    <t>Guy Arsenault</t>
  </si>
  <si>
    <t>Howard McCurdy</t>
  </si>
  <si>
    <t>Harry Chadwick</t>
  </si>
  <si>
    <t>Charles Deblois</t>
  </si>
  <si>
    <t>Kenneth Monteith</t>
  </si>
  <si>
    <t>David Bjornson</t>
  </si>
  <si>
    <t>Benno Friesen</t>
  </si>
  <si>
    <t>Guy Ricard</t>
  </si>
  <si>
    <t>Jacques Tétrault</t>
  </si>
  <si>
    <t>M. Douglas Young</t>
  </si>
  <si>
    <t>Gilles Loiselle</t>
  </si>
  <si>
    <t>Vincent Della Noce</t>
  </si>
  <si>
    <t>François Langlois</t>
  </si>
  <si>
    <t>Yvan Bernier</t>
  </si>
  <si>
    <t>Warren Allmand</t>
  </si>
  <si>
    <t>Suzanne Tremblay</t>
  </si>
  <si>
    <t>Pierrette Venne</t>
  </si>
  <si>
    <t>Nunzio Discepola</t>
  </si>
  <si>
    <t>Brent St. Denis</t>
  </si>
  <si>
    <t>Maria Minna</t>
  </si>
  <si>
    <t>Eugene Bellemare</t>
  </si>
  <si>
    <t>Maurizio Bevilacqua</t>
  </si>
  <si>
    <t>David Walker</t>
  </si>
  <si>
    <t>Rey Pagtakhan</t>
  </si>
  <si>
    <t>Christopher Axworthy</t>
  </si>
  <si>
    <t>John Solomon</t>
  </si>
  <si>
    <t>Randy White</t>
  </si>
  <si>
    <t>Fernand Robichaud</t>
  </si>
  <si>
    <t>Michelle Dockrill</t>
  </si>
  <si>
    <t>Mark Muise</t>
  </si>
  <si>
    <t>Gregory Thompson</t>
  </si>
  <si>
    <t>Claudette Bradshaw</t>
  </si>
  <si>
    <t>Guy St-Julien</t>
  </si>
  <si>
    <t>Antoine Dubé</t>
  </si>
  <si>
    <t>Gilles Perron</t>
  </si>
  <si>
    <t>Stéphane Bergeron</t>
  </si>
  <si>
    <t>Gurbax Malhi</t>
  </si>
  <si>
    <t>Reginald Pickard</t>
  </si>
  <si>
    <t>Joseph Comuzzi</t>
  </si>
  <si>
    <t>John O'Reilly</t>
  </si>
  <si>
    <t>John Harvard</t>
  </si>
  <si>
    <t>Lorne Nystrom</t>
  </si>
  <si>
    <t>Nelson Riis</t>
  </si>
  <si>
    <t>Lou Sekora</t>
  </si>
  <si>
    <t>Maurice Dumas</t>
  </si>
  <si>
    <t>Robert Kilger</t>
  </si>
  <si>
    <t>Peter Stoffer</t>
  </si>
  <si>
    <t>André Harvey</t>
  </si>
  <si>
    <t>Stéphan Tremblay</t>
  </si>
  <si>
    <t>Odina Desrochers</t>
  </si>
  <si>
    <t>Bernard Bigras</t>
  </si>
  <si>
    <t>Raymond Lavigne</t>
  </si>
  <si>
    <t>Ovid Jackson</t>
  </si>
  <si>
    <t>Dennis Mills</t>
  </si>
  <si>
    <t>John Bryden</t>
  </si>
  <si>
    <t>Peter Goldring</t>
  </si>
  <si>
    <t>Maurice Vellacott</t>
  </si>
  <si>
    <t>Conservatives</t>
  </si>
  <si>
    <t>Liberals</t>
  </si>
</sst>
</file>

<file path=xl/styles.xml><?xml version="1.0" encoding="utf-8"?>
<styleSheet xmlns="http://schemas.openxmlformats.org/spreadsheetml/2006/main"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333333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/>
    <xf numFmtId="9" fontId="2" fillId="0" borderId="0" xfId="1" applyFont="1"/>
    <xf numFmtId="0" fontId="4" fillId="0" borderId="0" xfId="0" applyFont="1" applyAlignment="1"/>
    <xf numFmtId="0" fontId="3" fillId="0" borderId="0" xfId="0" applyFont="1" applyAlignment="1">
      <alignment horizontal="center"/>
    </xf>
    <xf numFmtId="10" fontId="2" fillId="0" borderId="0" xfId="1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/>
    <xf numFmtId="9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/>
    <xf numFmtId="0" fontId="2" fillId="0" borderId="0" xfId="0" applyFont="1" applyFill="1"/>
    <xf numFmtId="0" fontId="0" fillId="0" borderId="0" xfId="0" applyFill="1"/>
    <xf numFmtId="0" fontId="2" fillId="0" borderId="0" xfId="1" applyNumberFormat="1" applyFont="1"/>
    <xf numFmtId="0" fontId="3" fillId="0" borderId="0" xfId="0" applyFont="1" applyAlignment="1">
      <alignment vertical="center" wrapText="1"/>
    </xf>
    <xf numFmtId="10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N6" sqref="L6:N6"/>
    </sheetView>
  </sheetViews>
  <sheetFormatPr defaultRowHeight="15.6"/>
  <cols>
    <col min="1" max="1" width="7.19921875" style="1" bestFit="1" customWidth="1"/>
    <col min="2" max="2" width="21.5" style="1" customWidth="1"/>
    <col min="3" max="4" width="23.796875" style="1" customWidth="1"/>
    <col min="5" max="6" width="21.59765625" style="1" customWidth="1"/>
    <col min="7" max="7" width="19.5" style="1" customWidth="1"/>
    <col min="8" max="8" width="18.19921875" style="1" customWidth="1"/>
    <col min="9" max="9" width="15.69921875" style="1" customWidth="1"/>
    <col min="10" max="10" width="7.3984375" style="1" bestFit="1" customWidth="1"/>
    <col min="11" max="11" width="7.5" style="1" bestFit="1" customWidth="1"/>
    <col min="12" max="12" width="13" style="1" bestFit="1" customWidth="1"/>
    <col min="13" max="13" width="7.796875" style="1" bestFit="1" customWidth="1"/>
    <col min="14" max="16384" width="8.796875" style="1"/>
  </cols>
  <sheetData>
    <row r="1" spans="1:15" ht="18">
      <c r="A1" s="21" t="s">
        <v>580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6"/>
      <c r="O1" s="6"/>
    </row>
    <row r="2" spans="1:15" ht="36" customHeight="1">
      <c r="A2" s="12" t="s">
        <v>564</v>
      </c>
      <c r="B2" s="13" t="s">
        <v>576</v>
      </c>
      <c r="C2" s="13" t="s">
        <v>572</v>
      </c>
      <c r="D2" s="13" t="s">
        <v>577</v>
      </c>
      <c r="E2" s="13" t="s">
        <v>573</v>
      </c>
      <c r="F2" s="13" t="s">
        <v>574</v>
      </c>
      <c r="G2" s="13" t="s">
        <v>578</v>
      </c>
      <c r="H2" s="13" t="s">
        <v>579</v>
      </c>
      <c r="I2" s="13" t="s">
        <v>575</v>
      </c>
      <c r="J2" s="18" t="s">
        <v>197</v>
      </c>
      <c r="K2" s="18" t="s">
        <v>198</v>
      </c>
      <c r="L2" s="18" t="s">
        <v>711</v>
      </c>
      <c r="M2" s="18" t="s">
        <v>712</v>
      </c>
      <c r="N2" s="20" t="s">
        <v>277</v>
      </c>
    </row>
    <row r="3" spans="1:15">
      <c r="A3" s="1" t="s">
        <v>565</v>
      </c>
      <c r="B3" s="1">
        <v>262</v>
      </c>
      <c r="C3" s="1">
        <f>'Rep Order, 1966'!B33</f>
        <v>29</v>
      </c>
      <c r="D3" s="8">
        <f>C3/B3</f>
        <v>0.11068702290076336</v>
      </c>
      <c r="E3" s="4">
        <f>'Rep Order, 1966'!F32</f>
        <v>10.448275862068966</v>
      </c>
      <c r="F3" s="11">
        <f>'Rep Order, 1966'!G34</f>
        <v>1</v>
      </c>
      <c r="G3" s="4">
        <f>'Rep Order, 1966'!D32</f>
        <v>9.862068965517242</v>
      </c>
      <c r="H3" s="4">
        <f>'Rep Order, 1966'!E32</f>
        <v>20.310344827586206</v>
      </c>
      <c r="I3" s="5">
        <f>(H3-G3)/H3</f>
        <v>0.51443123938879454</v>
      </c>
      <c r="J3" s="19">
        <f>'Rep Order, 1966'!H42</f>
        <v>0.41379310344827586</v>
      </c>
      <c r="K3" s="19">
        <f>'Rep Order, 1966'!H44</f>
        <v>0.51724137931034486</v>
      </c>
      <c r="L3" s="19">
        <f>'Rep Order, 1966'!J36</f>
        <v>0.13793103448275862</v>
      </c>
      <c r="M3" s="19">
        <f>'Rep Order, 1966'!J38</f>
        <v>0.7931034482758621</v>
      </c>
    </row>
    <row r="4" spans="1:15">
      <c r="A4" s="1" t="s">
        <v>566</v>
      </c>
      <c r="B4" s="1">
        <v>279</v>
      </c>
      <c r="C4" s="1">
        <f>'Rep Order, 1976'!B40</f>
        <v>36</v>
      </c>
      <c r="D4" s="8">
        <f t="shared" ref="D4:D9" si="0">C4/B4</f>
        <v>0.12903225806451613</v>
      </c>
      <c r="E4" s="1">
        <f>'Rep Order, 1976'!G40</f>
        <v>32</v>
      </c>
      <c r="F4" s="11">
        <f>'Rep Order, 1976'!G41</f>
        <v>0.88888888888888884</v>
      </c>
      <c r="G4" s="4">
        <f>'Rep Order, 1976'!D39</f>
        <v>11.5</v>
      </c>
      <c r="H4" s="4">
        <f>'Rep Order, 1976'!E39</f>
        <v>19.666666666666668</v>
      </c>
      <c r="I4" s="5">
        <f t="shared" ref="I4:I9" si="1">(H4-G4)/H4</f>
        <v>0.41525423728813565</v>
      </c>
      <c r="J4" s="19">
        <f>'Rep Order, 1976'!H49</f>
        <v>0.61111111111111116</v>
      </c>
      <c r="K4" s="19">
        <f>'Rep Order, 1976'!H51</f>
        <v>0.25</v>
      </c>
      <c r="L4" s="19">
        <f>'Rep Order, 1976'!J43</f>
        <v>0.22222222222222221</v>
      </c>
      <c r="M4" s="19">
        <f>'Rep Order, 1976'!J45</f>
        <v>0.72222222222222221</v>
      </c>
    </row>
    <row r="5" spans="1:15">
      <c r="A5" s="1" t="s">
        <v>567</v>
      </c>
      <c r="B5" s="1">
        <v>292</v>
      </c>
      <c r="C5" s="1">
        <f>'Rep Order, 1987'!B21</f>
        <v>17</v>
      </c>
      <c r="D5" s="8">
        <f t="shared" si="0"/>
        <v>5.8219178082191778E-2</v>
      </c>
      <c r="E5" s="1">
        <f>'Rep Order, 1987'!G21</f>
        <v>14</v>
      </c>
      <c r="F5" s="11">
        <f>'Rep Order, 1987'!G22</f>
        <v>0.82352941176470584</v>
      </c>
      <c r="G5" s="4">
        <f>'Rep Order, 1987'!D20</f>
        <v>11.235294117647058</v>
      </c>
      <c r="H5" s="4">
        <f>'Rep Order, 1987'!E20</f>
        <v>18.941176470588236</v>
      </c>
      <c r="I5" s="5">
        <f t="shared" si="1"/>
        <v>0.40683229813664601</v>
      </c>
      <c r="J5" s="19">
        <f>'Rep Order, 1987'!H24</f>
        <v>0.47058823529411764</v>
      </c>
      <c r="K5" s="19">
        <f>'Rep Order, 1987'!H26</f>
        <v>0.29411764705882354</v>
      </c>
      <c r="L5" s="19">
        <f>'Rep Order, 1987'!J28</f>
        <v>0.6470588235294118</v>
      </c>
      <c r="M5" s="19">
        <f>'Rep Order, 1987'!J30</f>
        <v>0.29411764705882354</v>
      </c>
    </row>
    <row r="6" spans="1:15">
      <c r="A6" s="1" t="s">
        <v>568</v>
      </c>
      <c r="B6" s="1">
        <v>298</v>
      </c>
      <c r="C6" s="1">
        <f>'Rep Order, 1996'!B61</f>
        <v>57</v>
      </c>
      <c r="D6" s="8">
        <f t="shared" si="0"/>
        <v>0.1912751677852349</v>
      </c>
      <c r="E6" s="1">
        <f>'Rep Order, 1996'!G61</f>
        <v>49</v>
      </c>
      <c r="F6" s="11">
        <f>'Rep Order, 1996'!G62</f>
        <v>0.85964912280701755</v>
      </c>
      <c r="G6" s="4">
        <f>'Rep Order, 1996'!D60</f>
        <v>15.964912280701755</v>
      </c>
      <c r="H6" s="4">
        <f>'Rep Order, 1996'!E60</f>
        <v>25.298245614035089</v>
      </c>
      <c r="I6" s="5">
        <f t="shared" si="1"/>
        <v>0.36893203883495146</v>
      </c>
      <c r="J6" s="19">
        <f>'Rep Order, 1996'!H64</f>
        <v>0.38596491228070173</v>
      </c>
      <c r="K6" s="19">
        <f>'Rep Order, 1996'!H66</f>
        <v>0.26315789473684209</v>
      </c>
      <c r="L6" s="19">
        <f>'Rep Order, 1996'!J68</f>
        <v>0.14035087719298245</v>
      </c>
      <c r="M6" s="19">
        <f>'Rep Order, 1996'!J70</f>
        <v>0.45614035087719296</v>
      </c>
      <c r="N6" s="19">
        <f>'Rep Order, 1996'!J72</f>
        <v>0.2982456140350877</v>
      </c>
    </row>
    <row r="7" spans="1:15">
      <c r="A7" s="1" t="s">
        <v>569</v>
      </c>
      <c r="B7" s="1">
        <v>305</v>
      </c>
      <c r="C7" s="1">
        <f>'2000s'!B42</f>
        <v>38</v>
      </c>
      <c r="D7" s="8">
        <f t="shared" si="0"/>
        <v>0.12459016393442623</v>
      </c>
      <c r="E7" s="1">
        <f>'2000s'!G42</f>
        <v>29</v>
      </c>
      <c r="F7" s="11">
        <f>'2000s'!G43</f>
        <v>0.76315789473684215</v>
      </c>
      <c r="G7" s="4">
        <f>'2000s'!D41</f>
        <v>16</v>
      </c>
      <c r="H7" s="4">
        <f>'2000s'!E41</f>
        <v>27</v>
      </c>
      <c r="I7" s="5">
        <f t="shared" si="1"/>
        <v>0.40740740740740738</v>
      </c>
      <c r="J7" s="19">
        <f>'2000s'!H53</f>
        <v>0.34210526315789475</v>
      </c>
      <c r="K7" s="19">
        <f>'2000s'!H55</f>
        <v>0.13157894736842105</v>
      </c>
      <c r="L7" s="19">
        <f>'2000s'!J45</f>
        <v>0.55263157894736847</v>
      </c>
      <c r="M7" s="19">
        <f>'2000s'!J47</f>
        <v>0.10526315789473684</v>
      </c>
      <c r="N7" s="19">
        <f>'2000s'!J49</f>
        <v>0.34210526315789475</v>
      </c>
    </row>
    <row r="8" spans="1:15">
      <c r="A8" s="1" t="s">
        <v>570</v>
      </c>
      <c r="B8" s="1">
        <v>335</v>
      </c>
      <c r="C8" s="1">
        <f>'2010s'!B34</f>
        <v>30</v>
      </c>
      <c r="D8" s="8">
        <f t="shared" si="0"/>
        <v>8.9552238805970144E-2</v>
      </c>
      <c r="E8" s="1">
        <f>'2010s'!G34</f>
        <v>23</v>
      </c>
      <c r="F8" s="11">
        <f>'2010s'!G35</f>
        <v>0.76666666666666672</v>
      </c>
      <c r="G8" s="4">
        <f>'2010s'!D33</f>
        <v>16.866666666666667</v>
      </c>
      <c r="H8" s="4">
        <f>'2010s'!E33</f>
        <v>24.533333333333335</v>
      </c>
      <c r="I8" s="5">
        <f t="shared" si="1"/>
        <v>0.3125</v>
      </c>
      <c r="J8" s="19">
        <f>'2010s'!H43</f>
        <v>0.43333333333333335</v>
      </c>
      <c r="K8" s="19">
        <f>'2010s'!H45</f>
        <v>0.33333333333333331</v>
      </c>
      <c r="L8" s="19">
        <f>'2010s'!J37</f>
        <v>0.46666666666666667</v>
      </c>
      <c r="M8" s="19">
        <f>'2010s'!J39</f>
        <v>0.13333333333333333</v>
      </c>
    </row>
    <row r="9" spans="1:15">
      <c r="A9" s="1" t="s">
        <v>571</v>
      </c>
      <c r="B9" s="1">
        <v>340</v>
      </c>
      <c r="C9" s="1">
        <f>'2020s (Final) '!B21</f>
        <v>17</v>
      </c>
      <c r="D9" s="8">
        <f t="shared" si="0"/>
        <v>0.05</v>
      </c>
      <c r="E9" s="1">
        <f>'2020s (Final) '!G21</f>
        <v>11</v>
      </c>
      <c r="F9" s="11">
        <f>'2020s (Final) '!G22</f>
        <v>0.6470588235294118</v>
      </c>
      <c r="G9" s="4">
        <f>'2020s (Final) '!D20</f>
        <v>21.411764705882351</v>
      </c>
      <c r="H9" s="4">
        <f>'2020s (Final) '!E20</f>
        <v>28.117647058823529</v>
      </c>
      <c r="I9" s="5">
        <f t="shared" si="1"/>
        <v>0.23849372384937242</v>
      </c>
      <c r="J9" s="19">
        <f>'2020s (Final) '!H30</f>
        <v>0.41176470588235292</v>
      </c>
      <c r="K9" s="19">
        <f>'2020s (Final) '!H32</f>
        <v>0.17647058823529413</v>
      </c>
      <c r="L9" s="19">
        <f>'2020s (Final) '!J24</f>
        <v>0.58823529411764708</v>
      </c>
      <c r="M9" s="19">
        <f>'2020s (Final) '!J26</f>
        <v>0.23529411764705882</v>
      </c>
      <c r="N9" s="19">
        <f>'2020s (Final) '!J28</f>
        <v>0.17647058823529413</v>
      </c>
    </row>
  </sheetData>
  <mergeCells count="1">
    <mergeCell ref="A1:M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"/>
  <sheetViews>
    <sheetView workbookViewId="0">
      <selection sqref="A1:J1"/>
    </sheetView>
  </sheetViews>
  <sheetFormatPr defaultRowHeight="13.8"/>
  <cols>
    <col min="1" max="1" width="18.3984375" bestFit="1" customWidth="1"/>
    <col min="2" max="2" width="17.69921875" bestFit="1" customWidth="1"/>
    <col min="3" max="3" width="34.09765625" bestFit="1" customWidth="1"/>
    <col min="4" max="5" width="19.69921875" bestFit="1" customWidth="1"/>
    <col min="6" max="6" width="9.8984375" bestFit="1" customWidth="1"/>
    <col min="7" max="7" width="8" bestFit="1" customWidth="1"/>
    <col min="8" max="8" width="14.59765625" bestFit="1" customWidth="1"/>
    <col min="9" max="9" width="18.296875" bestFit="1" customWidth="1"/>
    <col min="10" max="10" width="13" bestFit="1" customWidth="1"/>
  </cols>
  <sheetData>
    <row r="1" spans="1:10" ht="18">
      <c r="A1" s="21" t="s">
        <v>305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6.2">
      <c r="A2" s="7" t="s">
        <v>44</v>
      </c>
      <c r="B2" s="7" t="s">
        <v>369</v>
      </c>
      <c r="C2" s="7" t="s">
        <v>363</v>
      </c>
      <c r="D2" s="7" t="s">
        <v>364</v>
      </c>
      <c r="E2" s="7" t="s">
        <v>365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0" s="16" customFormat="1" ht="15.6">
      <c r="A3" s="15"/>
      <c r="B3" s="15" t="s">
        <v>306</v>
      </c>
      <c r="C3" s="15" t="s">
        <v>307</v>
      </c>
      <c r="D3" s="15">
        <f>LEN(B3)</f>
        <v>5</v>
      </c>
      <c r="E3" s="15">
        <f>LEN(C3)</f>
        <v>12</v>
      </c>
      <c r="F3" s="15">
        <f>E3-D3</f>
        <v>7</v>
      </c>
      <c r="G3" s="15" t="str">
        <f>IF(E3&gt;D3, "Yes","No")</f>
        <v>Yes</v>
      </c>
      <c r="H3" s="15" t="s">
        <v>198</v>
      </c>
      <c r="I3" s="15" t="s">
        <v>583</v>
      </c>
      <c r="J3" s="15" t="s">
        <v>189</v>
      </c>
    </row>
    <row r="4" spans="1:10" s="16" customFormat="1" ht="15.6">
      <c r="A4" s="15"/>
      <c r="B4" s="15" t="s">
        <v>308</v>
      </c>
      <c r="C4" s="15" t="s">
        <v>22</v>
      </c>
      <c r="D4" s="15">
        <f t="shared" ref="D4:E31" si="0">LEN(B4)</f>
        <v>6</v>
      </c>
      <c r="E4" s="15">
        <f t="shared" si="0"/>
        <v>14</v>
      </c>
      <c r="F4" s="15">
        <f t="shared" ref="F4:F31" si="1">E4-D4</f>
        <v>8</v>
      </c>
      <c r="G4" s="15" t="str">
        <f t="shared" ref="G4:G31" si="2">IF(E4&gt;D4, "Yes","No")</f>
        <v>Yes</v>
      </c>
      <c r="H4" s="15" t="s">
        <v>198</v>
      </c>
      <c r="I4" s="15" t="s">
        <v>584</v>
      </c>
      <c r="J4" s="15" t="s">
        <v>187</v>
      </c>
    </row>
    <row r="5" spans="1:10" s="16" customFormat="1" ht="15.6">
      <c r="A5" s="15"/>
      <c r="B5" s="15" t="s">
        <v>309</v>
      </c>
      <c r="C5" s="15" t="s">
        <v>310</v>
      </c>
      <c r="D5" s="15">
        <f t="shared" si="0"/>
        <v>16</v>
      </c>
      <c r="E5" s="15">
        <f t="shared" si="0"/>
        <v>22</v>
      </c>
      <c r="F5" s="15">
        <f t="shared" si="1"/>
        <v>6</v>
      </c>
      <c r="G5" s="15" t="str">
        <f t="shared" si="2"/>
        <v>Yes</v>
      </c>
      <c r="H5" s="15" t="s">
        <v>202</v>
      </c>
      <c r="I5" s="15" t="s">
        <v>585</v>
      </c>
      <c r="J5" s="15" t="s">
        <v>187</v>
      </c>
    </row>
    <row r="6" spans="1:10" s="16" customFormat="1" ht="15.6">
      <c r="A6" s="15"/>
      <c r="B6" s="15" t="s">
        <v>311</v>
      </c>
      <c r="C6" s="15" t="s">
        <v>312</v>
      </c>
      <c r="D6" s="15">
        <f t="shared" si="0"/>
        <v>18</v>
      </c>
      <c r="E6" s="15">
        <f t="shared" si="0"/>
        <v>26</v>
      </c>
      <c r="F6" s="15">
        <f t="shared" si="1"/>
        <v>8</v>
      </c>
      <c r="G6" s="15" t="str">
        <f t="shared" si="2"/>
        <v>Yes</v>
      </c>
      <c r="H6" s="15" t="s">
        <v>198</v>
      </c>
      <c r="I6" s="15" t="s">
        <v>586</v>
      </c>
      <c r="J6" s="15" t="s">
        <v>187</v>
      </c>
    </row>
    <row r="7" spans="1:10" s="16" customFormat="1" ht="15.6">
      <c r="A7" s="15"/>
      <c r="B7" s="15" t="s">
        <v>313</v>
      </c>
      <c r="C7" s="15" t="s">
        <v>314</v>
      </c>
      <c r="D7" s="15">
        <f t="shared" si="0"/>
        <v>10</v>
      </c>
      <c r="E7" s="15">
        <f t="shared" si="0"/>
        <v>16</v>
      </c>
      <c r="F7" s="15">
        <f t="shared" si="1"/>
        <v>6</v>
      </c>
      <c r="G7" s="15" t="str">
        <f t="shared" si="2"/>
        <v>Yes</v>
      </c>
      <c r="H7" s="15" t="s">
        <v>197</v>
      </c>
      <c r="I7" s="15" t="s">
        <v>587</v>
      </c>
      <c r="J7" s="15" t="s">
        <v>187</v>
      </c>
    </row>
    <row r="8" spans="1:10" s="16" customFormat="1" ht="15.6">
      <c r="A8" s="15"/>
      <c r="B8" s="15" t="s">
        <v>315</v>
      </c>
      <c r="C8" s="15" t="s">
        <v>316</v>
      </c>
      <c r="D8" s="15">
        <f t="shared" si="0"/>
        <v>15</v>
      </c>
      <c r="E8" s="15">
        <f t="shared" si="0"/>
        <v>33</v>
      </c>
      <c r="F8" s="15">
        <f t="shared" si="1"/>
        <v>18</v>
      </c>
      <c r="G8" s="15" t="str">
        <f t="shared" si="2"/>
        <v>Yes</v>
      </c>
      <c r="H8" s="15" t="s">
        <v>198</v>
      </c>
      <c r="I8" s="15" t="s">
        <v>588</v>
      </c>
      <c r="J8" s="15" t="s">
        <v>189</v>
      </c>
    </row>
    <row r="9" spans="1:10" s="16" customFormat="1" ht="15.6">
      <c r="A9" s="15"/>
      <c r="B9" s="15" t="s">
        <v>317</v>
      </c>
      <c r="C9" s="15" t="s">
        <v>318</v>
      </c>
      <c r="D9" s="15">
        <f t="shared" si="0"/>
        <v>11</v>
      </c>
      <c r="E9" s="15">
        <f t="shared" si="0"/>
        <v>20</v>
      </c>
      <c r="F9" s="15">
        <f t="shared" si="1"/>
        <v>9</v>
      </c>
      <c r="G9" s="15" t="str">
        <f t="shared" si="2"/>
        <v>Yes</v>
      </c>
      <c r="H9" s="15" t="s">
        <v>197</v>
      </c>
      <c r="I9" s="15" t="s">
        <v>589</v>
      </c>
      <c r="J9" s="15" t="s">
        <v>187</v>
      </c>
    </row>
    <row r="10" spans="1:10" s="16" customFormat="1" ht="15.6">
      <c r="A10" s="15"/>
      <c r="B10" s="15" t="s">
        <v>319</v>
      </c>
      <c r="C10" s="15" t="s">
        <v>320</v>
      </c>
      <c r="D10" s="15">
        <f t="shared" si="0"/>
        <v>10</v>
      </c>
      <c r="E10" s="15">
        <f t="shared" si="0"/>
        <v>25</v>
      </c>
      <c r="F10" s="15">
        <f t="shared" si="1"/>
        <v>15</v>
      </c>
      <c r="G10" s="15" t="str">
        <f t="shared" si="2"/>
        <v>Yes</v>
      </c>
      <c r="H10" s="15" t="s">
        <v>197</v>
      </c>
      <c r="I10" s="15" t="s">
        <v>590</v>
      </c>
      <c r="J10" s="15" t="s">
        <v>187</v>
      </c>
    </row>
    <row r="11" spans="1:10" s="16" customFormat="1" ht="15.6">
      <c r="A11" s="15"/>
      <c r="B11" s="15" t="s">
        <v>321</v>
      </c>
      <c r="C11" s="15" t="s">
        <v>322</v>
      </c>
      <c r="D11" s="15">
        <f t="shared" si="0"/>
        <v>18</v>
      </c>
      <c r="E11" s="15">
        <f t="shared" si="0"/>
        <v>23</v>
      </c>
      <c r="F11" s="15">
        <f t="shared" si="1"/>
        <v>5</v>
      </c>
      <c r="G11" s="15" t="str">
        <f t="shared" si="2"/>
        <v>Yes</v>
      </c>
      <c r="H11" s="15" t="s">
        <v>198</v>
      </c>
      <c r="I11" s="15" t="s">
        <v>591</v>
      </c>
      <c r="J11" s="15" t="s">
        <v>187</v>
      </c>
    </row>
    <row r="12" spans="1:10" s="16" customFormat="1" ht="15.6">
      <c r="A12" s="15"/>
      <c r="B12" s="15" t="s">
        <v>323</v>
      </c>
      <c r="C12" s="15" t="s">
        <v>324</v>
      </c>
      <c r="D12" s="15">
        <f t="shared" si="0"/>
        <v>9</v>
      </c>
      <c r="E12" s="15">
        <f t="shared" si="0"/>
        <v>17</v>
      </c>
      <c r="F12" s="15">
        <f t="shared" si="1"/>
        <v>8</v>
      </c>
      <c r="G12" s="15" t="str">
        <f t="shared" si="2"/>
        <v>Yes</v>
      </c>
      <c r="H12" s="15" t="s">
        <v>198</v>
      </c>
      <c r="I12" s="15" t="s">
        <v>592</v>
      </c>
      <c r="J12" s="15" t="s">
        <v>187</v>
      </c>
    </row>
    <row r="13" spans="1:10" s="16" customFormat="1" ht="15.6">
      <c r="A13" s="15"/>
      <c r="B13" s="15" t="s">
        <v>325</v>
      </c>
      <c r="C13" s="15" t="s">
        <v>326</v>
      </c>
      <c r="D13" s="15">
        <f t="shared" si="0"/>
        <v>11</v>
      </c>
      <c r="E13" s="15">
        <f t="shared" si="0"/>
        <v>32</v>
      </c>
      <c r="F13" s="15">
        <f t="shared" si="1"/>
        <v>21</v>
      </c>
      <c r="G13" s="15" t="str">
        <f t="shared" si="2"/>
        <v>Yes</v>
      </c>
      <c r="H13" s="15" t="s">
        <v>197</v>
      </c>
      <c r="I13" s="15" t="s">
        <v>593</v>
      </c>
      <c r="J13" s="15" t="s">
        <v>187</v>
      </c>
    </row>
    <row r="14" spans="1:10" s="16" customFormat="1" ht="15.6">
      <c r="A14" s="15"/>
      <c r="B14" s="15" t="s">
        <v>327</v>
      </c>
      <c r="C14" s="15" t="s">
        <v>328</v>
      </c>
      <c r="D14" s="15">
        <f t="shared" si="0"/>
        <v>6</v>
      </c>
      <c r="E14" s="15">
        <f t="shared" si="0"/>
        <v>17</v>
      </c>
      <c r="F14" s="15">
        <f t="shared" si="1"/>
        <v>11</v>
      </c>
      <c r="G14" s="15" t="str">
        <f t="shared" si="2"/>
        <v>Yes</v>
      </c>
      <c r="H14" s="15" t="s">
        <v>202</v>
      </c>
      <c r="I14" s="15" t="s">
        <v>594</v>
      </c>
      <c r="J14" s="15" t="s">
        <v>241</v>
      </c>
    </row>
    <row r="15" spans="1:10" s="16" customFormat="1" ht="15.6">
      <c r="A15" s="15"/>
      <c r="B15" s="15" t="s">
        <v>329</v>
      </c>
      <c r="C15" s="15" t="s">
        <v>330</v>
      </c>
      <c r="D15" s="15">
        <f t="shared" si="0"/>
        <v>11</v>
      </c>
      <c r="E15" s="15">
        <f t="shared" si="0"/>
        <v>21</v>
      </c>
      <c r="F15" s="15">
        <f t="shared" si="1"/>
        <v>10</v>
      </c>
      <c r="G15" s="15" t="str">
        <f t="shared" si="2"/>
        <v>Yes</v>
      </c>
      <c r="H15" s="15" t="s">
        <v>197</v>
      </c>
      <c r="I15" s="15" t="s">
        <v>595</v>
      </c>
      <c r="J15" s="15" t="s">
        <v>187</v>
      </c>
    </row>
    <row r="16" spans="1:10" s="16" customFormat="1" ht="15.6">
      <c r="A16" s="15"/>
      <c r="B16" s="15" t="s">
        <v>331</v>
      </c>
      <c r="C16" s="15" t="s">
        <v>332</v>
      </c>
      <c r="D16" s="15">
        <f t="shared" si="0"/>
        <v>8</v>
      </c>
      <c r="E16" s="15">
        <f t="shared" si="0"/>
        <v>17</v>
      </c>
      <c r="F16" s="15">
        <f t="shared" si="1"/>
        <v>9</v>
      </c>
      <c r="G16" s="15" t="str">
        <f t="shared" si="2"/>
        <v>Yes</v>
      </c>
      <c r="H16" s="15" t="s">
        <v>197</v>
      </c>
      <c r="I16" s="15" t="s">
        <v>596</v>
      </c>
      <c r="J16" s="15" t="s">
        <v>187</v>
      </c>
    </row>
    <row r="17" spans="1:10" ht="15.6">
      <c r="A17" s="1"/>
      <c r="B17" s="1" t="s">
        <v>333</v>
      </c>
      <c r="C17" s="1" t="s">
        <v>334</v>
      </c>
      <c r="D17" s="1">
        <f t="shared" si="0"/>
        <v>5</v>
      </c>
      <c r="E17" s="1">
        <f t="shared" si="0"/>
        <v>13</v>
      </c>
      <c r="F17" s="1">
        <f t="shared" si="1"/>
        <v>8</v>
      </c>
      <c r="G17" s="1" t="str">
        <f t="shared" si="2"/>
        <v>Yes</v>
      </c>
      <c r="H17" s="1" t="s">
        <v>198</v>
      </c>
      <c r="I17" s="1" t="s">
        <v>597</v>
      </c>
      <c r="J17" s="1" t="s">
        <v>187</v>
      </c>
    </row>
    <row r="18" spans="1:10" ht="15.6">
      <c r="A18" s="1"/>
      <c r="B18" s="1" t="s">
        <v>335</v>
      </c>
      <c r="C18" s="1" t="s">
        <v>336</v>
      </c>
      <c r="D18" s="1">
        <f t="shared" si="0"/>
        <v>9</v>
      </c>
      <c r="E18" s="1">
        <f t="shared" si="0"/>
        <v>23</v>
      </c>
      <c r="F18" s="1">
        <f t="shared" si="1"/>
        <v>14</v>
      </c>
      <c r="G18" s="1" t="str">
        <f t="shared" si="2"/>
        <v>Yes</v>
      </c>
      <c r="H18" s="1" t="s">
        <v>198</v>
      </c>
      <c r="I18" s="1" t="s">
        <v>598</v>
      </c>
      <c r="J18" s="1" t="s">
        <v>187</v>
      </c>
    </row>
    <row r="19" spans="1:10" ht="15.6">
      <c r="A19" s="1"/>
      <c r="B19" s="1" t="s">
        <v>337</v>
      </c>
      <c r="C19" s="1" t="s">
        <v>338</v>
      </c>
      <c r="D19" s="1">
        <f t="shared" si="0"/>
        <v>13</v>
      </c>
      <c r="E19" s="1">
        <f t="shared" si="0"/>
        <v>28</v>
      </c>
      <c r="F19" s="1">
        <f t="shared" si="1"/>
        <v>15</v>
      </c>
      <c r="G19" s="1" t="str">
        <f t="shared" si="2"/>
        <v>Yes</v>
      </c>
      <c r="H19" s="1" t="s">
        <v>198</v>
      </c>
      <c r="I19" s="1" t="s">
        <v>599</v>
      </c>
      <c r="J19" s="1" t="s">
        <v>187</v>
      </c>
    </row>
    <row r="20" spans="1:10" ht="15.6">
      <c r="A20" s="1"/>
      <c r="B20" s="1" t="s">
        <v>339</v>
      </c>
      <c r="C20" s="1" t="s">
        <v>340</v>
      </c>
      <c r="D20" s="1">
        <f t="shared" si="0"/>
        <v>11</v>
      </c>
      <c r="E20" s="1">
        <f t="shared" si="0"/>
        <v>27</v>
      </c>
      <c r="F20" s="1">
        <f t="shared" si="1"/>
        <v>16</v>
      </c>
      <c r="G20" s="1" t="str">
        <f t="shared" si="2"/>
        <v>Yes</v>
      </c>
      <c r="H20" s="1" t="s">
        <v>197</v>
      </c>
      <c r="I20" s="1" t="s">
        <v>600</v>
      </c>
      <c r="J20" s="1" t="s">
        <v>187</v>
      </c>
    </row>
    <row r="21" spans="1:10" ht="15.6">
      <c r="A21" s="1"/>
      <c r="B21" s="1" t="s">
        <v>341</v>
      </c>
      <c r="C21" s="1" t="s">
        <v>342</v>
      </c>
      <c r="D21" s="1">
        <f t="shared" si="0"/>
        <v>14</v>
      </c>
      <c r="E21" s="1">
        <f t="shared" si="0"/>
        <v>28</v>
      </c>
      <c r="F21" s="1">
        <f t="shared" si="1"/>
        <v>14</v>
      </c>
      <c r="G21" s="1" t="str">
        <f t="shared" si="2"/>
        <v>Yes</v>
      </c>
      <c r="H21" s="1" t="s">
        <v>197</v>
      </c>
      <c r="I21" s="1" t="s">
        <v>601</v>
      </c>
      <c r="J21" s="1" t="s">
        <v>187</v>
      </c>
    </row>
    <row r="22" spans="1:10" ht="15.6">
      <c r="A22" s="1"/>
      <c r="B22" s="1" t="s">
        <v>343</v>
      </c>
      <c r="C22" s="1" t="s">
        <v>344</v>
      </c>
      <c r="D22" s="1">
        <f t="shared" si="0"/>
        <v>7</v>
      </c>
      <c r="E22" s="1">
        <f t="shared" si="0"/>
        <v>17</v>
      </c>
      <c r="F22" s="1">
        <f t="shared" si="1"/>
        <v>10</v>
      </c>
      <c r="G22" s="1" t="str">
        <f t="shared" si="2"/>
        <v>Yes</v>
      </c>
      <c r="H22" s="1" t="s">
        <v>197</v>
      </c>
      <c r="I22" s="1" t="s">
        <v>602</v>
      </c>
      <c r="J22" s="1" t="s">
        <v>189</v>
      </c>
    </row>
    <row r="23" spans="1:10" ht="15.6">
      <c r="A23" s="1"/>
      <c r="B23" s="1" t="s">
        <v>345</v>
      </c>
      <c r="C23" s="1" t="s">
        <v>346</v>
      </c>
      <c r="D23" s="1">
        <f t="shared" si="0"/>
        <v>8</v>
      </c>
      <c r="E23" s="1">
        <f t="shared" si="0"/>
        <v>18</v>
      </c>
      <c r="F23" s="1">
        <f t="shared" si="1"/>
        <v>10</v>
      </c>
      <c r="G23" s="1" t="str">
        <f t="shared" si="2"/>
        <v>Yes</v>
      </c>
      <c r="H23" s="1" t="s">
        <v>198</v>
      </c>
      <c r="I23" s="1" t="s">
        <v>603</v>
      </c>
      <c r="J23" s="1" t="s">
        <v>241</v>
      </c>
    </row>
    <row r="24" spans="1:10" ht="15.6">
      <c r="A24" s="1"/>
      <c r="B24" s="1" t="s">
        <v>347</v>
      </c>
      <c r="C24" s="1" t="s">
        <v>348</v>
      </c>
      <c r="D24" s="1">
        <f t="shared" si="0"/>
        <v>10</v>
      </c>
      <c r="E24" s="1">
        <f t="shared" si="0"/>
        <v>11</v>
      </c>
      <c r="F24" s="1">
        <f t="shared" si="1"/>
        <v>1</v>
      </c>
      <c r="G24" s="1" t="str">
        <f t="shared" si="2"/>
        <v>Yes</v>
      </c>
      <c r="H24" s="1" t="s">
        <v>198</v>
      </c>
      <c r="I24" s="1" t="s">
        <v>604</v>
      </c>
      <c r="J24" s="1" t="s">
        <v>187</v>
      </c>
    </row>
    <row r="25" spans="1:10" ht="15.6">
      <c r="A25" s="1"/>
      <c r="B25" s="1" t="s">
        <v>349</v>
      </c>
      <c r="C25" s="1" t="s">
        <v>350</v>
      </c>
      <c r="D25" s="1">
        <f t="shared" si="0"/>
        <v>7</v>
      </c>
      <c r="E25" s="1">
        <f t="shared" si="0"/>
        <v>29</v>
      </c>
      <c r="F25" s="1">
        <f t="shared" si="1"/>
        <v>22</v>
      </c>
      <c r="G25" s="1" t="str">
        <f t="shared" si="2"/>
        <v>Yes</v>
      </c>
      <c r="H25" s="1" t="s">
        <v>197</v>
      </c>
      <c r="I25" s="1" t="s">
        <v>605</v>
      </c>
      <c r="J25" s="1" t="s">
        <v>187</v>
      </c>
    </row>
    <row r="26" spans="1:10" ht="15.6">
      <c r="A26" s="1"/>
      <c r="B26" s="1" t="s">
        <v>351</v>
      </c>
      <c r="C26" s="1" t="s">
        <v>352</v>
      </c>
      <c r="D26" s="1">
        <f t="shared" si="0"/>
        <v>11</v>
      </c>
      <c r="E26" s="1">
        <f t="shared" si="0"/>
        <v>13</v>
      </c>
      <c r="F26" s="1">
        <f t="shared" si="1"/>
        <v>2</v>
      </c>
      <c r="G26" s="1" t="str">
        <f t="shared" si="2"/>
        <v>Yes</v>
      </c>
      <c r="H26" s="1" t="s">
        <v>198</v>
      </c>
      <c r="I26" s="1" t="s">
        <v>606</v>
      </c>
      <c r="J26" s="1" t="s">
        <v>187</v>
      </c>
    </row>
    <row r="27" spans="1:10" ht="15.6">
      <c r="A27" s="1"/>
      <c r="B27" s="1" t="s">
        <v>353</v>
      </c>
      <c r="C27" s="1" t="s">
        <v>354</v>
      </c>
      <c r="D27" s="1">
        <f t="shared" si="0"/>
        <v>5</v>
      </c>
      <c r="E27" s="1">
        <f t="shared" si="0"/>
        <v>15</v>
      </c>
      <c r="F27" s="1">
        <f t="shared" si="1"/>
        <v>10</v>
      </c>
      <c r="G27" s="1" t="str">
        <f t="shared" si="2"/>
        <v>Yes</v>
      </c>
      <c r="H27" s="1" t="s">
        <v>198</v>
      </c>
      <c r="I27" s="1" t="s">
        <v>607</v>
      </c>
      <c r="J27" s="1" t="s">
        <v>189</v>
      </c>
    </row>
    <row r="28" spans="1:10" ht="15.6">
      <c r="A28" s="1"/>
      <c r="B28" s="1" t="s">
        <v>355</v>
      </c>
      <c r="C28" s="1" t="s">
        <v>356</v>
      </c>
      <c r="D28" s="1">
        <f t="shared" si="0"/>
        <v>9</v>
      </c>
      <c r="E28" s="1">
        <f t="shared" si="0"/>
        <v>24</v>
      </c>
      <c r="F28" s="1">
        <f t="shared" si="1"/>
        <v>15</v>
      </c>
      <c r="G28" s="1" t="str">
        <f t="shared" si="2"/>
        <v>Yes</v>
      </c>
      <c r="H28" s="1" t="s">
        <v>198</v>
      </c>
      <c r="I28" s="1" t="s">
        <v>608</v>
      </c>
      <c r="J28" s="1" t="s">
        <v>187</v>
      </c>
    </row>
    <row r="29" spans="1:10" ht="15.6">
      <c r="A29" s="1"/>
      <c r="B29" s="1" t="s">
        <v>357</v>
      </c>
      <c r="C29" s="1" t="s">
        <v>358</v>
      </c>
      <c r="D29" s="1">
        <f t="shared" si="0"/>
        <v>5</v>
      </c>
      <c r="E29" s="1">
        <f t="shared" si="0"/>
        <v>10</v>
      </c>
      <c r="F29" s="1">
        <f t="shared" si="1"/>
        <v>5</v>
      </c>
      <c r="G29" s="1" t="str">
        <f t="shared" si="2"/>
        <v>Yes</v>
      </c>
      <c r="H29" s="1" t="s">
        <v>198</v>
      </c>
      <c r="I29" s="1" t="s">
        <v>609</v>
      </c>
      <c r="J29" s="1" t="s">
        <v>187</v>
      </c>
    </row>
    <row r="30" spans="1:10" ht="15.6">
      <c r="A30" s="1"/>
      <c r="B30" s="1" t="s">
        <v>359</v>
      </c>
      <c r="C30" s="1" t="s">
        <v>360</v>
      </c>
      <c r="D30" s="1">
        <f t="shared" si="0"/>
        <v>10</v>
      </c>
      <c r="E30" s="1">
        <f t="shared" si="0"/>
        <v>19</v>
      </c>
      <c r="F30" s="1">
        <f t="shared" si="1"/>
        <v>9</v>
      </c>
      <c r="G30" s="1" t="str">
        <f t="shared" si="2"/>
        <v>Yes</v>
      </c>
      <c r="H30" s="1" t="s">
        <v>197</v>
      </c>
      <c r="I30" s="1" t="s">
        <v>610</v>
      </c>
      <c r="J30" s="1" t="s">
        <v>187</v>
      </c>
    </row>
    <row r="31" spans="1:10" ht="15.6">
      <c r="A31" s="1"/>
      <c r="B31" s="1" t="s">
        <v>361</v>
      </c>
      <c r="C31" s="1" t="s">
        <v>362</v>
      </c>
      <c r="D31" s="1">
        <f t="shared" si="0"/>
        <v>8</v>
      </c>
      <c r="E31" s="1">
        <f t="shared" si="0"/>
        <v>19</v>
      </c>
      <c r="F31" s="1">
        <f t="shared" si="1"/>
        <v>11</v>
      </c>
      <c r="G31" s="1" t="str">
        <f t="shared" si="2"/>
        <v>Yes</v>
      </c>
      <c r="H31" s="1" t="s">
        <v>197</v>
      </c>
      <c r="I31" s="1" t="s">
        <v>611</v>
      </c>
      <c r="J31" s="1" t="s">
        <v>187</v>
      </c>
    </row>
    <row r="32" spans="1:10" ht="15.6">
      <c r="A32" s="1" t="s">
        <v>45</v>
      </c>
      <c r="B32" s="1"/>
      <c r="C32" s="1"/>
      <c r="D32" s="4">
        <f>AVERAGE(D3:D31)</f>
        <v>9.862068965517242</v>
      </c>
      <c r="E32" s="4">
        <f>AVERAGE(E3:E31)</f>
        <v>20.310344827586206</v>
      </c>
      <c r="F32" s="4">
        <f>AVERAGE(F3:F31)</f>
        <v>10.448275862068966</v>
      </c>
      <c r="G32" s="1"/>
      <c r="H32" s="1"/>
      <c r="I32" s="1"/>
      <c r="J32" s="1"/>
    </row>
    <row r="33" spans="1:10" ht="15.6">
      <c r="A33" s="1" t="s">
        <v>46</v>
      </c>
      <c r="B33" s="1">
        <f>COUNTA(B3:B31)</f>
        <v>29</v>
      </c>
      <c r="C33" s="1">
        <f>COUNTA(C3:C31)</f>
        <v>29</v>
      </c>
      <c r="D33" s="1"/>
      <c r="E33" s="1"/>
      <c r="F33" s="1"/>
      <c r="G33" s="1">
        <f>COUNTIF(G3:G31, "Yes")</f>
        <v>29</v>
      </c>
      <c r="H33" s="1">
        <f>COUNTA(H3:H31)</f>
        <v>29</v>
      </c>
      <c r="I33" s="1">
        <f t="shared" ref="I33:J33" si="3">COUNTA(I3:I31)</f>
        <v>29</v>
      </c>
      <c r="J33" s="1">
        <f t="shared" si="3"/>
        <v>29</v>
      </c>
    </row>
    <row r="34" spans="1:10" ht="15.6">
      <c r="A34" s="1" t="s">
        <v>123</v>
      </c>
      <c r="B34" s="1"/>
      <c r="C34" s="1"/>
      <c r="D34" s="1"/>
      <c r="E34" s="1"/>
      <c r="F34" s="1"/>
      <c r="G34" s="5">
        <f>G33/B33</f>
        <v>1</v>
      </c>
      <c r="H34" s="5"/>
      <c r="I34" s="1"/>
      <c r="J34" s="1"/>
    </row>
    <row r="35" spans="1:10" ht="15.6">
      <c r="A35" s="1" t="s">
        <v>234</v>
      </c>
      <c r="B35" s="1"/>
      <c r="C35" s="1"/>
      <c r="D35" s="1"/>
      <c r="E35" s="1"/>
      <c r="F35" s="1"/>
      <c r="G35" s="5"/>
      <c r="H35" s="5"/>
      <c r="I35" s="1"/>
      <c r="J35" s="1">
        <f>COUNTIF(J3:J31, "Conservative")</f>
        <v>4</v>
      </c>
    </row>
    <row r="36" spans="1:10" ht="15.6">
      <c r="A36" s="1" t="s">
        <v>612</v>
      </c>
      <c r="B36" s="1"/>
      <c r="C36" s="1"/>
      <c r="D36" s="1"/>
      <c r="E36" s="1"/>
      <c r="F36" s="1"/>
      <c r="G36" s="5"/>
      <c r="H36" s="5"/>
      <c r="I36" s="1"/>
      <c r="J36" s="8">
        <f>J35/J33</f>
        <v>0.13793103448275862</v>
      </c>
    </row>
    <row r="37" spans="1:10" ht="15.6">
      <c r="A37" s="1" t="s">
        <v>235</v>
      </c>
      <c r="B37" s="1"/>
      <c r="C37" s="1"/>
      <c r="D37" s="1"/>
      <c r="E37" s="1"/>
      <c r="F37" s="1"/>
      <c r="G37" s="5"/>
      <c r="H37" s="5"/>
      <c r="I37" s="1"/>
      <c r="J37" s="1">
        <f>COUNTIF(J3:J31, "Liberal")</f>
        <v>23</v>
      </c>
    </row>
    <row r="38" spans="1:10" ht="15.6">
      <c r="A38" s="1" t="s">
        <v>613</v>
      </c>
      <c r="B38" s="1"/>
      <c r="C38" s="1"/>
      <c r="D38" s="1"/>
      <c r="E38" s="1"/>
      <c r="F38" s="1"/>
      <c r="G38" s="5"/>
      <c r="H38" s="5"/>
      <c r="I38" s="1"/>
      <c r="J38" s="8">
        <f>J37/J33</f>
        <v>0.7931034482758621</v>
      </c>
    </row>
    <row r="39" spans="1:10" ht="15.6">
      <c r="A39" s="1" t="s">
        <v>614</v>
      </c>
      <c r="B39" s="1"/>
      <c r="C39" s="1"/>
      <c r="D39" s="1"/>
      <c r="E39" s="1"/>
      <c r="F39" s="1"/>
      <c r="G39" s="5"/>
      <c r="H39" s="5"/>
      <c r="I39" s="1"/>
      <c r="J39" s="1">
        <f>COUNTIF(J3:J31, "New Democrat")</f>
        <v>2</v>
      </c>
    </row>
    <row r="40" spans="1:10" ht="15.6">
      <c r="A40" s="1" t="s">
        <v>615</v>
      </c>
      <c r="B40" s="1"/>
      <c r="C40" s="1"/>
      <c r="D40" s="1"/>
      <c r="E40" s="1"/>
      <c r="F40" s="1"/>
      <c r="G40" s="5"/>
      <c r="H40" s="5"/>
      <c r="I40" s="1"/>
      <c r="J40" s="8">
        <f>J39/J33</f>
        <v>6.8965517241379309E-2</v>
      </c>
    </row>
    <row r="41" spans="1:10" ht="15.6">
      <c r="A41" s="1" t="s">
        <v>581</v>
      </c>
      <c r="B41" s="1"/>
      <c r="C41" s="1"/>
      <c r="D41" s="1"/>
      <c r="E41" s="1"/>
      <c r="F41" s="1"/>
      <c r="G41" s="1"/>
      <c r="H41" s="1">
        <f>COUNTIF(H3:H31, "Quebec")</f>
        <v>12</v>
      </c>
      <c r="I41" s="1"/>
      <c r="J41" s="1"/>
    </row>
    <row r="42" spans="1:10" ht="15.6">
      <c r="A42" s="1" t="s">
        <v>582</v>
      </c>
      <c r="B42" s="1"/>
      <c r="C42" s="1"/>
      <c r="D42" s="1"/>
      <c r="E42" s="1"/>
      <c r="F42" s="1"/>
      <c r="G42" s="1"/>
      <c r="H42" s="8">
        <f>H41/H33</f>
        <v>0.41379310344827586</v>
      </c>
      <c r="I42" s="1"/>
      <c r="J42" s="1"/>
    </row>
    <row r="43" spans="1:10" ht="15.6">
      <c r="A43" s="1" t="s">
        <v>616</v>
      </c>
      <c r="B43" s="1"/>
      <c r="C43" s="1"/>
      <c r="D43" s="1"/>
      <c r="E43" s="1"/>
      <c r="F43" s="1"/>
      <c r="G43" s="1"/>
      <c r="H43" s="1">
        <f>COUNTIF(H3:H31, "Ontario")</f>
        <v>15</v>
      </c>
      <c r="I43" s="1"/>
      <c r="J43" s="1"/>
    </row>
    <row r="44" spans="1:10" ht="15.6">
      <c r="A44" s="1" t="s">
        <v>617</v>
      </c>
      <c r="B44" s="1"/>
      <c r="C44" s="1"/>
      <c r="D44" s="1"/>
      <c r="E44" s="1"/>
      <c r="F44" s="1"/>
      <c r="G44" s="1"/>
      <c r="H44" s="8">
        <f>H43/H33</f>
        <v>0.51724137931034486</v>
      </c>
      <c r="I44" s="1"/>
      <c r="J44" s="1"/>
    </row>
    <row r="45" spans="1:10" ht="15.6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.6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.6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6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6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6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6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6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6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6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6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6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6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6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.6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6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6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.6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6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.6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.6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.6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6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6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6"/>
  <sheetViews>
    <sheetView topLeftCell="A28" workbookViewId="0">
      <selection sqref="A1:J1"/>
    </sheetView>
  </sheetViews>
  <sheetFormatPr defaultRowHeight="13.8"/>
  <cols>
    <col min="1" max="1" width="18.3984375" bestFit="1" customWidth="1"/>
    <col min="2" max="2" width="22.296875" bestFit="1" customWidth="1"/>
    <col min="3" max="3" width="37.8984375" bestFit="1" customWidth="1"/>
    <col min="4" max="4" width="18.296875" bestFit="1" customWidth="1"/>
    <col min="5" max="5" width="19" bestFit="1" customWidth="1"/>
    <col min="6" max="6" width="9.8984375" bestFit="1" customWidth="1"/>
    <col min="7" max="7" width="8" bestFit="1" customWidth="1"/>
    <col min="8" max="8" width="14.59765625" bestFit="1" customWidth="1"/>
    <col min="9" max="9" width="17.3984375" bestFit="1" customWidth="1"/>
    <col min="10" max="10" width="13.5" bestFit="1" customWidth="1"/>
  </cols>
  <sheetData>
    <row r="1" spans="1:10" ht="18">
      <c r="A1" s="21" t="s">
        <v>366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6.2">
      <c r="A2" s="7" t="s">
        <v>44</v>
      </c>
      <c r="B2" s="7" t="s">
        <v>368</v>
      </c>
      <c r="C2" s="7" t="s">
        <v>367</v>
      </c>
      <c r="D2" s="7" t="s">
        <v>364</v>
      </c>
      <c r="E2" s="7" t="s">
        <v>365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0" ht="15.6">
      <c r="A3" s="1"/>
      <c r="B3" s="1" t="s">
        <v>329</v>
      </c>
      <c r="C3" s="1" t="s">
        <v>330</v>
      </c>
      <c r="D3" s="1">
        <f>LEN(B3)</f>
        <v>11</v>
      </c>
      <c r="E3" s="1">
        <f>LEN(C3)</f>
        <v>21</v>
      </c>
      <c r="F3" s="1">
        <f>E3-D3</f>
        <v>10</v>
      </c>
      <c r="G3" s="1" t="str">
        <f>IF(E3&gt;D3, "Yes","No")</f>
        <v>Yes</v>
      </c>
      <c r="H3" s="1" t="s">
        <v>197</v>
      </c>
      <c r="I3" s="15" t="s">
        <v>595</v>
      </c>
      <c r="J3" s="15" t="s">
        <v>187</v>
      </c>
    </row>
    <row r="4" spans="1:10" ht="15.6">
      <c r="A4" s="1"/>
      <c r="B4" s="1" t="s">
        <v>370</v>
      </c>
      <c r="C4" s="1" t="s">
        <v>371</v>
      </c>
      <c r="D4" s="1">
        <f t="shared" ref="D4:E38" si="0">LEN(B4)</f>
        <v>14</v>
      </c>
      <c r="E4" s="1">
        <f t="shared" si="0"/>
        <v>26</v>
      </c>
      <c r="F4" s="1">
        <f t="shared" ref="F4:F38" si="1">E4-D4</f>
        <v>12</v>
      </c>
      <c r="G4" s="1" t="str">
        <f t="shared" ref="G4:G38" si="2">IF(E4&gt;D4, "Yes","No")</f>
        <v>Yes</v>
      </c>
      <c r="H4" s="1" t="s">
        <v>197</v>
      </c>
      <c r="I4" s="1" t="s">
        <v>618</v>
      </c>
      <c r="J4" s="1" t="s">
        <v>187</v>
      </c>
    </row>
    <row r="5" spans="1:10" ht="15.6">
      <c r="A5" s="1"/>
      <c r="B5" s="1" t="s">
        <v>372</v>
      </c>
      <c r="C5" s="1" t="s">
        <v>373</v>
      </c>
      <c r="D5" s="1">
        <f t="shared" si="0"/>
        <v>21</v>
      </c>
      <c r="E5" s="1">
        <f t="shared" si="0"/>
        <v>19</v>
      </c>
      <c r="F5" s="1">
        <f t="shared" si="1"/>
        <v>-2</v>
      </c>
      <c r="G5" s="1" t="str">
        <f t="shared" si="2"/>
        <v>No</v>
      </c>
      <c r="H5" s="1" t="s">
        <v>198</v>
      </c>
      <c r="I5" s="1" t="s">
        <v>622</v>
      </c>
      <c r="J5" s="1" t="s">
        <v>187</v>
      </c>
    </row>
    <row r="6" spans="1:10" ht="15.6">
      <c r="A6" s="1"/>
      <c r="B6" s="1" t="s">
        <v>374</v>
      </c>
      <c r="C6" s="1" t="s">
        <v>375</v>
      </c>
      <c r="D6" s="1">
        <f t="shared" si="0"/>
        <v>14</v>
      </c>
      <c r="E6" s="1">
        <f t="shared" si="0"/>
        <v>8</v>
      </c>
      <c r="F6" s="1">
        <f t="shared" si="1"/>
        <v>-6</v>
      </c>
      <c r="G6" s="1" t="str">
        <f t="shared" si="2"/>
        <v>No</v>
      </c>
      <c r="H6" s="1" t="s">
        <v>198</v>
      </c>
      <c r="I6" s="1" t="s">
        <v>619</v>
      </c>
      <c r="J6" s="1" t="s">
        <v>187</v>
      </c>
    </row>
    <row r="7" spans="1:10" ht="15.6">
      <c r="A7" s="1"/>
      <c r="B7" s="1" t="s">
        <v>353</v>
      </c>
      <c r="C7" s="1" t="s">
        <v>376</v>
      </c>
      <c r="D7" s="1">
        <f t="shared" si="0"/>
        <v>5</v>
      </c>
      <c r="E7" s="1">
        <f t="shared" si="0"/>
        <v>11</v>
      </c>
      <c r="F7" s="1">
        <f t="shared" si="1"/>
        <v>6</v>
      </c>
      <c r="G7" s="1" t="str">
        <f t="shared" si="2"/>
        <v>Yes</v>
      </c>
      <c r="H7" s="1" t="s">
        <v>198</v>
      </c>
      <c r="I7" s="1" t="s">
        <v>607</v>
      </c>
      <c r="J7" s="1" t="s">
        <v>189</v>
      </c>
    </row>
    <row r="8" spans="1:10" ht="15.6">
      <c r="A8" s="1"/>
      <c r="B8" s="1" t="s">
        <v>377</v>
      </c>
      <c r="C8" s="1" t="s">
        <v>378</v>
      </c>
      <c r="D8" s="1">
        <f t="shared" si="0"/>
        <v>13</v>
      </c>
      <c r="E8" s="1">
        <f t="shared" si="0"/>
        <v>24</v>
      </c>
      <c r="F8" s="1">
        <f t="shared" si="1"/>
        <v>11</v>
      </c>
      <c r="G8" s="1" t="str">
        <f t="shared" si="2"/>
        <v>Yes</v>
      </c>
      <c r="H8" s="1" t="s">
        <v>430</v>
      </c>
      <c r="I8" s="1" t="s">
        <v>620</v>
      </c>
      <c r="J8" s="1" t="s">
        <v>189</v>
      </c>
    </row>
    <row r="9" spans="1:10" ht="15.6">
      <c r="A9" s="1"/>
      <c r="B9" s="1" t="s">
        <v>379</v>
      </c>
      <c r="C9" s="1" t="s">
        <v>380</v>
      </c>
      <c r="D9" s="1">
        <f t="shared" si="0"/>
        <v>10</v>
      </c>
      <c r="E9" s="1">
        <f t="shared" si="0"/>
        <v>5</v>
      </c>
      <c r="F9" s="1">
        <f t="shared" si="1"/>
        <v>-5</v>
      </c>
      <c r="G9" s="1" t="str">
        <f t="shared" si="2"/>
        <v>No</v>
      </c>
      <c r="H9" s="1" t="s">
        <v>197</v>
      </c>
      <c r="I9" s="1" t="s">
        <v>621</v>
      </c>
      <c r="J9" s="1" t="s">
        <v>187</v>
      </c>
    </row>
    <row r="10" spans="1:10" ht="15.6">
      <c r="A10" s="1"/>
      <c r="B10" s="1" t="s">
        <v>381</v>
      </c>
      <c r="C10" s="1" t="s">
        <v>382</v>
      </c>
      <c r="D10" s="1">
        <f t="shared" si="0"/>
        <v>10</v>
      </c>
      <c r="E10" s="1">
        <f t="shared" si="0"/>
        <v>20</v>
      </c>
      <c r="F10" s="1">
        <f t="shared" si="1"/>
        <v>10</v>
      </c>
      <c r="G10" s="1" t="str">
        <f t="shared" si="2"/>
        <v>Yes</v>
      </c>
      <c r="H10" s="1" t="s">
        <v>201</v>
      </c>
      <c r="I10" s="1" t="s">
        <v>623</v>
      </c>
      <c r="J10" s="1" t="s">
        <v>189</v>
      </c>
    </row>
    <row r="11" spans="1:10" ht="15.6">
      <c r="A11" s="1"/>
      <c r="B11" s="1" t="s">
        <v>383</v>
      </c>
      <c r="C11" s="1" t="s">
        <v>384</v>
      </c>
      <c r="D11" s="1">
        <f t="shared" si="0"/>
        <v>14</v>
      </c>
      <c r="E11" s="1">
        <f t="shared" si="0"/>
        <v>16</v>
      </c>
      <c r="F11" s="1">
        <f t="shared" si="1"/>
        <v>2</v>
      </c>
      <c r="G11" s="1" t="str">
        <f t="shared" si="2"/>
        <v>Yes</v>
      </c>
      <c r="H11" s="1" t="s">
        <v>198</v>
      </c>
      <c r="I11" s="1" t="s">
        <v>624</v>
      </c>
      <c r="J11" s="1" t="s">
        <v>187</v>
      </c>
    </row>
    <row r="12" spans="1:10" ht="15.6">
      <c r="A12" s="1"/>
      <c r="B12" s="1" t="s">
        <v>385</v>
      </c>
      <c r="C12" s="1" t="s">
        <v>386</v>
      </c>
      <c r="D12" s="1">
        <f t="shared" si="0"/>
        <v>13</v>
      </c>
      <c r="E12" s="1">
        <f t="shared" si="0"/>
        <v>19</v>
      </c>
      <c r="F12" s="1">
        <f t="shared" si="1"/>
        <v>6</v>
      </c>
      <c r="G12" s="1" t="str">
        <f t="shared" si="2"/>
        <v>Yes</v>
      </c>
      <c r="H12" s="1" t="s">
        <v>197</v>
      </c>
      <c r="I12" s="1" t="s">
        <v>625</v>
      </c>
      <c r="J12" s="1" t="s">
        <v>187</v>
      </c>
    </row>
    <row r="13" spans="1:10" ht="15.6">
      <c r="A13" s="1"/>
      <c r="B13" s="1" t="s">
        <v>387</v>
      </c>
      <c r="C13" s="1" t="s">
        <v>388</v>
      </c>
      <c r="D13" s="1">
        <f t="shared" si="0"/>
        <v>19</v>
      </c>
      <c r="E13" s="1">
        <f t="shared" si="0"/>
        <v>26</v>
      </c>
      <c r="F13" s="1">
        <f t="shared" si="1"/>
        <v>7</v>
      </c>
      <c r="G13" s="1" t="str">
        <f t="shared" si="2"/>
        <v>Yes</v>
      </c>
      <c r="H13" s="1" t="s">
        <v>198</v>
      </c>
      <c r="I13" s="1" t="s">
        <v>626</v>
      </c>
      <c r="J13" s="1" t="s">
        <v>189</v>
      </c>
    </row>
    <row r="14" spans="1:10" ht="15.6">
      <c r="A14" s="1"/>
      <c r="B14" s="1" t="s">
        <v>317</v>
      </c>
      <c r="C14" s="1" t="s">
        <v>389</v>
      </c>
      <c r="D14" s="1">
        <f t="shared" si="0"/>
        <v>11</v>
      </c>
      <c r="E14" s="1">
        <f t="shared" si="0"/>
        <v>21</v>
      </c>
      <c r="F14" s="1">
        <f t="shared" si="1"/>
        <v>10</v>
      </c>
      <c r="G14" s="1" t="str">
        <f t="shared" si="2"/>
        <v>Yes</v>
      </c>
      <c r="H14" s="1" t="s">
        <v>197</v>
      </c>
      <c r="I14" s="1" t="s">
        <v>627</v>
      </c>
      <c r="J14" s="1" t="s">
        <v>187</v>
      </c>
    </row>
    <row r="15" spans="1:10" ht="15.6">
      <c r="A15" s="1"/>
      <c r="B15" s="1" t="s">
        <v>390</v>
      </c>
      <c r="C15" s="1" t="s">
        <v>391</v>
      </c>
      <c r="D15" s="1">
        <f t="shared" si="0"/>
        <v>16</v>
      </c>
      <c r="E15" s="1">
        <f t="shared" si="0"/>
        <v>29</v>
      </c>
      <c r="F15" s="1">
        <f t="shared" si="1"/>
        <v>13</v>
      </c>
      <c r="G15" s="1" t="str">
        <f t="shared" si="2"/>
        <v>Yes</v>
      </c>
      <c r="H15" s="1" t="s">
        <v>431</v>
      </c>
      <c r="I15" s="1" t="s">
        <v>628</v>
      </c>
      <c r="J15" s="1" t="s">
        <v>189</v>
      </c>
    </row>
    <row r="16" spans="1:10" ht="15.6">
      <c r="A16" s="1"/>
      <c r="B16" s="1" t="s">
        <v>392</v>
      </c>
      <c r="C16" s="1" t="s">
        <v>393</v>
      </c>
      <c r="D16" s="1">
        <f t="shared" si="0"/>
        <v>7</v>
      </c>
      <c r="E16" s="1">
        <f t="shared" si="0"/>
        <v>26</v>
      </c>
      <c r="F16" s="1">
        <f t="shared" si="1"/>
        <v>19</v>
      </c>
      <c r="G16" s="1" t="str">
        <f t="shared" si="2"/>
        <v>Yes</v>
      </c>
      <c r="H16" s="1" t="s">
        <v>197</v>
      </c>
      <c r="I16" s="1" t="s">
        <v>629</v>
      </c>
      <c r="J16" s="1" t="s">
        <v>187</v>
      </c>
    </row>
    <row r="17" spans="1:10" ht="15.6">
      <c r="A17" s="1"/>
      <c r="B17" s="1" t="s">
        <v>394</v>
      </c>
      <c r="C17" s="1" t="s">
        <v>395</v>
      </c>
      <c r="D17" s="1">
        <f t="shared" si="0"/>
        <v>7</v>
      </c>
      <c r="E17" s="1">
        <f t="shared" si="0"/>
        <v>24</v>
      </c>
      <c r="F17" s="1">
        <f t="shared" si="1"/>
        <v>17</v>
      </c>
      <c r="G17" s="1" t="str">
        <f t="shared" si="2"/>
        <v>Yes</v>
      </c>
      <c r="H17" s="1" t="s">
        <v>197</v>
      </c>
      <c r="I17" s="1" t="s">
        <v>630</v>
      </c>
      <c r="J17" s="1" t="s">
        <v>187</v>
      </c>
    </row>
    <row r="18" spans="1:10" ht="15.6">
      <c r="A18" s="1"/>
      <c r="B18" s="1" t="s">
        <v>396</v>
      </c>
      <c r="C18" s="1" t="s">
        <v>397</v>
      </c>
      <c r="D18" s="1">
        <f t="shared" si="0"/>
        <v>13</v>
      </c>
      <c r="E18" s="1">
        <f t="shared" si="0"/>
        <v>22</v>
      </c>
      <c r="F18" s="1">
        <f t="shared" si="1"/>
        <v>9</v>
      </c>
      <c r="G18" s="1" t="str">
        <f t="shared" si="2"/>
        <v>Yes</v>
      </c>
      <c r="H18" s="1" t="s">
        <v>198</v>
      </c>
      <c r="I18" s="1" t="s">
        <v>631</v>
      </c>
      <c r="J18" s="1" t="s">
        <v>189</v>
      </c>
    </row>
    <row r="19" spans="1:10" ht="15.6">
      <c r="A19" s="1"/>
      <c r="B19" s="1" t="s">
        <v>398</v>
      </c>
      <c r="C19" s="1" t="s">
        <v>399</v>
      </c>
      <c r="D19" s="1">
        <f t="shared" si="0"/>
        <v>23</v>
      </c>
      <c r="E19" s="1">
        <f t="shared" si="0"/>
        <v>25</v>
      </c>
      <c r="F19" s="1">
        <f t="shared" si="1"/>
        <v>2</v>
      </c>
      <c r="G19" s="1" t="str">
        <f t="shared" si="2"/>
        <v>Yes</v>
      </c>
      <c r="H19" s="1" t="s">
        <v>430</v>
      </c>
      <c r="I19" s="1" t="s">
        <v>632</v>
      </c>
      <c r="J19" s="1" t="s">
        <v>189</v>
      </c>
    </row>
    <row r="20" spans="1:10" ht="15.6">
      <c r="A20" s="1"/>
      <c r="B20" s="1" t="s">
        <v>400</v>
      </c>
      <c r="C20" s="1" t="s">
        <v>401</v>
      </c>
      <c r="D20" s="1">
        <f t="shared" si="0"/>
        <v>9</v>
      </c>
      <c r="E20" s="1">
        <f t="shared" si="0"/>
        <v>21</v>
      </c>
      <c r="F20" s="1">
        <f t="shared" si="1"/>
        <v>12</v>
      </c>
      <c r="G20" s="1" t="str">
        <f t="shared" si="2"/>
        <v>Yes</v>
      </c>
      <c r="H20" s="1" t="s">
        <v>197</v>
      </c>
      <c r="I20" s="1" t="s">
        <v>633</v>
      </c>
      <c r="J20" s="1" t="s">
        <v>187</v>
      </c>
    </row>
    <row r="21" spans="1:10" ht="15.6">
      <c r="A21" s="1"/>
      <c r="B21" s="1" t="s">
        <v>402</v>
      </c>
      <c r="C21" s="1" t="s">
        <v>403</v>
      </c>
      <c r="D21" s="1">
        <f t="shared" si="0"/>
        <v>9</v>
      </c>
      <c r="E21" s="1">
        <f t="shared" si="0"/>
        <v>12</v>
      </c>
      <c r="F21" s="1">
        <f t="shared" si="1"/>
        <v>3</v>
      </c>
      <c r="G21" s="1" t="str">
        <f t="shared" si="2"/>
        <v>Yes</v>
      </c>
      <c r="H21" s="1" t="s">
        <v>197</v>
      </c>
      <c r="I21" s="1"/>
      <c r="J21" s="1" t="s">
        <v>187</v>
      </c>
    </row>
    <row r="22" spans="1:10" ht="15.6">
      <c r="A22" s="1"/>
      <c r="B22" s="1" t="s">
        <v>308</v>
      </c>
      <c r="C22" s="1" t="s">
        <v>22</v>
      </c>
      <c r="D22" s="1">
        <f>LEN(B22)</f>
        <v>6</v>
      </c>
      <c r="E22" s="1">
        <f>LEN(C22)</f>
        <v>14</v>
      </c>
      <c r="F22" s="1">
        <f t="shared" si="1"/>
        <v>8</v>
      </c>
      <c r="G22" s="1" t="str">
        <f t="shared" si="2"/>
        <v>Yes</v>
      </c>
      <c r="H22" s="1" t="s">
        <v>198</v>
      </c>
      <c r="I22" s="1" t="s">
        <v>584</v>
      </c>
      <c r="J22" s="1" t="s">
        <v>187</v>
      </c>
    </row>
    <row r="23" spans="1:10" ht="15.6">
      <c r="A23" s="1"/>
      <c r="B23" s="1" t="s">
        <v>404</v>
      </c>
      <c r="C23" s="1" t="s">
        <v>83</v>
      </c>
      <c r="D23" s="1">
        <f>LEN(B23)</f>
        <v>8</v>
      </c>
      <c r="E23" s="1">
        <f>LEN(C23)</f>
        <v>20</v>
      </c>
      <c r="F23" s="1">
        <f t="shared" si="1"/>
        <v>12</v>
      </c>
      <c r="G23" s="1" t="str">
        <f t="shared" si="2"/>
        <v>Yes</v>
      </c>
      <c r="H23" s="1" t="s">
        <v>197</v>
      </c>
      <c r="I23" s="1" t="s">
        <v>634</v>
      </c>
      <c r="J23" s="1" t="s">
        <v>635</v>
      </c>
    </row>
    <row r="24" spans="1:10" ht="15.6">
      <c r="A24" s="1"/>
      <c r="B24" s="1" t="s">
        <v>405</v>
      </c>
      <c r="C24" s="1" t="s">
        <v>406</v>
      </c>
      <c r="D24" s="1">
        <f t="shared" si="0"/>
        <v>18</v>
      </c>
      <c r="E24" s="1">
        <f t="shared" si="0"/>
        <v>39</v>
      </c>
      <c r="F24" s="1">
        <f t="shared" si="1"/>
        <v>21</v>
      </c>
      <c r="G24" s="1" t="str">
        <f t="shared" si="2"/>
        <v>Yes</v>
      </c>
      <c r="H24" s="1" t="s">
        <v>198</v>
      </c>
      <c r="I24" s="1" t="s">
        <v>636</v>
      </c>
      <c r="J24" s="1" t="s">
        <v>189</v>
      </c>
    </row>
    <row r="25" spans="1:10" ht="15.6">
      <c r="A25" s="1"/>
      <c r="B25" s="1" t="s">
        <v>407</v>
      </c>
      <c r="C25" s="1" t="s">
        <v>408</v>
      </c>
      <c r="D25" s="1">
        <f t="shared" si="0"/>
        <v>19</v>
      </c>
      <c r="E25" s="1">
        <f t="shared" si="0"/>
        <v>32</v>
      </c>
      <c r="F25" s="1">
        <f t="shared" si="1"/>
        <v>13</v>
      </c>
      <c r="G25" s="1" t="str">
        <f t="shared" si="2"/>
        <v>Yes</v>
      </c>
      <c r="H25" s="1" t="s">
        <v>197</v>
      </c>
      <c r="I25" s="1" t="s">
        <v>637</v>
      </c>
      <c r="J25" s="1" t="s">
        <v>187</v>
      </c>
    </row>
    <row r="26" spans="1:10" ht="15.6">
      <c r="A26" s="1"/>
      <c r="B26" s="1" t="s">
        <v>362</v>
      </c>
      <c r="C26" s="1" t="s">
        <v>409</v>
      </c>
      <c r="D26" s="1">
        <f t="shared" si="0"/>
        <v>19</v>
      </c>
      <c r="E26" s="1">
        <f t="shared" si="0"/>
        <v>30</v>
      </c>
      <c r="F26" s="1">
        <f t="shared" si="1"/>
        <v>11</v>
      </c>
      <c r="G26" s="1" t="str">
        <f t="shared" si="2"/>
        <v>Yes</v>
      </c>
      <c r="H26" s="1" t="s">
        <v>197</v>
      </c>
      <c r="I26" s="1" t="s">
        <v>611</v>
      </c>
      <c r="J26" s="1" t="s">
        <v>187</v>
      </c>
    </row>
    <row r="27" spans="1:10" ht="15.6">
      <c r="A27" s="1"/>
      <c r="B27" s="1" t="s">
        <v>410</v>
      </c>
      <c r="C27" s="1" t="s">
        <v>411</v>
      </c>
      <c r="D27" s="1">
        <f t="shared" si="0"/>
        <v>9</v>
      </c>
      <c r="E27" s="1">
        <f t="shared" si="0"/>
        <v>17</v>
      </c>
      <c r="F27" s="1">
        <f t="shared" si="1"/>
        <v>8</v>
      </c>
      <c r="G27" s="1" t="str">
        <f t="shared" si="2"/>
        <v>Yes</v>
      </c>
      <c r="H27" s="1" t="s">
        <v>198</v>
      </c>
      <c r="I27" s="1" t="s">
        <v>638</v>
      </c>
      <c r="J27" s="1" t="s">
        <v>187</v>
      </c>
    </row>
    <row r="28" spans="1:10" ht="15.6">
      <c r="A28" s="1"/>
      <c r="B28" s="1" t="s">
        <v>319</v>
      </c>
      <c r="C28" s="1" t="s">
        <v>412</v>
      </c>
      <c r="D28" s="1">
        <f t="shared" si="0"/>
        <v>10</v>
      </c>
      <c r="E28" s="1">
        <f t="shared" si="0"/>
        <v>19</v>
      </c>
      <c r="F28" s="1">
        <f t="shared" si="1"/>
        <v>9</v>
      </c>
      <c r="G28" s="1" t="str">
        <f t="shared" si="2"/>
        <v>Yes</v>
      </c>
      <c r="H28" s="1" t="s">
        <v>197</v>
      </c>
      <c r="I28" s="1" t="s">
        <v>639</v>
      </c>
      <c r="J28" s="1" t="s">
        <v>187</v>
      </c>
    </row>
    <row r="29" spans="1:10" ht="15.6">
      <c r="A29" s="1"/>
      <c r="B29" s="1" t="s">
        <v>413</v>
      </c>
      <c r="C29" s="1" t="s">
        <v>414</v>
      </c>
      <c r="D29" s="1">
        <f t="shared" si="0"/>
        <v>6</v>
      </c>
      <c r="E29" s="1">
        <f t="shared" si="0"/>
        <v>17</v>
      </c>
      <c r="F29" s="1">
        <f t="shared" si="1"/>
        <v>11</v>
      </c>
      <c r="G29" s="1" t="str">
        <f t="shared" si="2"/>
        <v>Yes</v>
      </c>
      <c r="H29" s="1" t="s">
        <v>197</v>
      </c>
      <c r="I29" s="1" t="s">
        <v>640</v>
      </c>
      <c r="J29" s="1" t="s">
        <v>187</v>
      </c>
    </row>
    <row r="30" spans="1:10" ht="15.6">
      <c r="A30" s="1"/>
      <c r="B30" s="1" t="s">
        <v>415</v>
      </c>
      <c r="C30" s="1" t="s">
        <v>416</v>
      </c>
      <c r="D30" s="1">
        <f t="shared" si="0"/>
        <v>11</v>
      </c>
      <c r="E30" s="1">
        <f t="shared" si="0"/>
        <v>20</v>
      </c>
      <c r="F30" s="1">
        <f t="shared" si="1"/>
        <v>9</v>
      </c>
      <c r="G30" s="1" t="str">
        <f t="shared" si="2"/>
        <v>Yes</v>
      </c>
      <c r="H30" s="1" t="s">
        <v>197</v>
      </c>
      <c r="I30" s="1"/>
      <c r="J30" s="1" t="s">
        <v>187</v>
      </c>
    </row>
    <row r="31" spans="1:10" ht="15.6">
      <c r="A31" s="1"/>
      <c r="B31" s="1" t="s">
        <v>417</v>
      </c>
      <c r="C31" s="1" t="s">
        <v>418</v>
      </c>
      <c r="D31" s="1">
        <f t="shared" si="0"/>
        <v>7</v>
      </c>
      <c r="E31" s="1">
        <f t="shared" si="0"/>
        <v>16</v>
      </c>
      <c r="F31" s="1">
        <f t="shared" si="1"/>
        <v>9</v>
      </c>
      <c r="G31" s="1" t="str">
        <f t="shared" si="2"/>
        <v>Yes</v>
      </c>
      <c r="H31" s="1" t="s">
        <v>197</v>
      </c>
      <c r="I31" s="1" t="s">
        <v>641</v>
      </c>
      <c r="J31" s="1" t="s">
        <v>187</v>
      </c>
    </row>
    <row r="32" spans="1:10" ht="15.6">
      <c r="A32" s="1"/>
      <c r="B32" s="1" t="s">
        <v>419</v>
      </c>
      <c r="C32" s="1" t="s">
        <v>420</v>
      </c>
      <c r="D32" s="1">
        <f t="shared" si="0"/>
        <v>8</v>
      </c>
      <c r="E32" s="1">
        <f t="shared" si="0"/>
        <v>14</v>
      </c>
      <c r="F32" s="1">
        <f t="shared" si="1"/>
        <v>6</v>
      </c>
      <c r="G32" s="1" t="str">
        <f t="shared" si="2"/>
        <v>Yes</v>
      </c>
      <c r="H32" s="1" t="s">
        <v>197</v>
      </c>
      <c r="I32" s="1" t="s">
        <v>642</v>
      </c>
      <c r="J32" s="1" t="s">
        <v>187</v>
      </c>
    </row>
    <row r="33" spans="1:13" ht="15.6">
      <c r="A33" s="1"/>
      <c r="B33" s="1" t="s">
        <v>421</v>
      </c>
      <c r="C33" s="1" t="s">
        <v>422</v>
      </c>
      <c r="D33" s="1">
        <f t="shared" si="0"/>
        <v>11</v>
      </c>
      <c r="E33" s="1">
        <f t="shared" si="0"/>
        <v>19</v>
      </c>
      <c r="F33" s="1">
        <f t="shared" si="1"/>
        <v>8</v>
      </c>
      <c r="G33" s="1" t="str">
        <f t="shared" si="2"/>
        <v>Yes</v>
      </c>
      <c r="H33" s="1" t="s">
        <v>197</v>
      </c>
      <c r="I33" s="1" t="s">
        <v>643</v>
      </c>
      <c r="J33" s="1" t="s">
        <v>187</v>
      </c>
    </row>
    <row r="34" spans="1:13" ht="15.6">
      <c r="A34" s="1"/>
      <c r="B34" s="1" t="s">
        <v>423</v>
      </c>
      <c r="C34" s="1" t="s">
        <v>424</v>
      </c>
      <c r="D34" s="1">
        <f t="shared" si="0"/>
        <v>10</v>
      </c>
      <c r="E34" s="1">
        <f t="shared" si="0"/>
        <v>10</v>
      </c>
      <c r="F34" s="1">
        <f t="shared" si="1"/>
        <v>0</v>
      </c>
      <c r="G34" s="1" t="str">
        <f t="shared" si="2"/>
        <v>No</v>
      </c>
      <c r="H34" s="1" t="s">
        <v>197</v>
      </c>
      <c r="I34" s="1" t="s">
        <v>644</v>
      </c>
      <c r="J34" s="1" t="s">
        <v>187</v>
      </c>
    </row>
    <row r="35" spans="1:13" ht="15.6">
      <c r="A35" s="1"/>
      <c r="B35" s="1" t="s">
        <v>313</v>
      </c>
      <c r="C35" s="1" t="s">
        <v>314</v>
      </c>
      <c r="D35" s="1">
        <f t="shared" si="0"/>
        <v>10</v>
      </c>
      <c r="E35" s="1">
        <f t="shared" si="0"/>
        <v>16</v>
      </c>
      <c r="F35" s="1">
        <f t="shared" si="1"/>
        <v>6</v>
      </c>
      <c r="G35" s="1" t="str">
        <f t="shared" si="2"/>
        <v>Yes</v>
      </c>
      <c r="H35" s="1" t="s">
        <v>197</v>
      </c>
      <c r="I35" s="1" t="s">
        <v>645</v>
      </c>
      <c r="J35" s="1" t="s">
        <v>187</v>
      </c>
    </row>
    <row r="36" spans="1:13" ht="15.6">
      <c r="A36" s="1"/>
      <c r="B36" s="1" t="s">
        <v>425</v>
      </c>
      <c r="C36" s="1" t="s">
        <v>426</v>
      </c>
      <c r="D36" s="1">
        <f t="shared" si="0"/>
        <v>12</v>
      </c>
      <c r="E36" s="1">
        <f t="shared" si="0"/>
        <v>21</v>
      </c>
      <c r="F36" s="1">
        <f t="shared" si="1"/>
        <v>9</v>
      </c>
      <c r="G36" s="1" t="str">
        <f t="shared" si="2"/>
        <v>Yes</v>
      </c>
      <c r="H36" s="1" t="s">
        <v>197</v>
      </c>
      <c r="I36" s="1" t="s">
        <v>646</v>
      </c>
      <c r="J36" s="1" t="s">
        <v>187</v>
      </c>
    </row>
    <row r="37" spans="1:13" ht="15.6">
      <c r="A37" s="1"/>
      <c r="B37" s="1" t="s">
        <v>427</v>
      </c>
      <c r="C37" s="1" t="s">
        <v>93</v>
      </c>
      <c r="D37" s="1">
        <f t="shared" si="0"/>
        <v>7</v>
      </c>
      <c r="E37" s="1">
        <f t="shared" si="0"/>
        <v>18</v>
      </c>
      <c r="F37" s="1">
        <f t="shared" si="1"/>
        <v>11</v>
      </c>
      <c r="G37" s="1" t="str">
        <f t="shared" si="2"/>
        <v>Yes</v>
      </c>
      <c r="H37" s="1" t="s">
        <v>199</v>
      </c>
      <c r="I37" s="1" t="s">
        <v>647</v>
      </c>
      <c r="J37" s="1" t="s">
        <v>241</v>
      </c>
    </row>
    <row r="38" spans="1:13" ht="15.6">
      <c r="A38" s="1"/>
      <c r="B38" s="1" t="s">
        <v>428</v>
      </c>
      <c r="C38" s="1" t="s">
        <v>429</v>
      </c>
      <c r="D38" s="1">
        <f t="shared" si="0"/>
        <v>4</v>
      </c>
      <c r="E38" s="1">
        <f t="shared" si="0"/>
        <v>11</v>
      </c>
      <c r="F38" s="1">
        <f t="shared" si="1"/>
        <v>7</v>
      </c>
      <c r="G38" s="1" t="str">
        <f t="shared" si="2"/>
        <v>Yes</v>
      </c>
      <c r="H38" s="1" t="s">
        <v>197</v>
      </c>
      <c r="I38" s="1" t="s">
        <v>648</v>
      </c>
      <c r="J38" s="1" t="s">
        <v>187</v>
      </c>
    </row>
    <row r="39" spans="1:13" ht="15.6">
      <c r="A39" s="1" t="s">
        <v>45</v>
      </c>
      <c r="B39" s="1"/>
      <c r="C39" s="1"/>
      <c r="D39" s="4">
        <f>AVERAGE(D3:D38)</f>
        <v>11.5</v>
      </c>
      <c r="E39" s="4">
        <f>AVERAGE(E3:E38)</f>
        <v>19.666666666666668</v>
      </c>
      <c r="F39" s="4">
        <f>AVERAGE(F3:F38)</f>
        <v>8.1666666666666661</v>
      </c>
      <c r="G39" s="1"/>
      <c r="H39" s="1"/>
      <c r="I39" s="1"/>
      <c r="J39" s="1"/>
    </row>
    <row r="40" spans="1:13" ht="15.6">
      <c r="A40" s="1" t="s">
        <v>46</v>
      </c>
      <c r="B40" s="1">
        <f>COUNTA(B3:B38)</f>
        <v>36</v>
      </c>
      <c r="C40" s="1">
        <f>COUNTA(C3:C38)</f>
        <v>36</v>
      </c>
      <c r="D40" s="1"/>
      <c r="E40" s="1"/>
      <c r="F40" s="1"/>
      <c r="G40" s="1">
        <f>COUNTIF(G3:G38, "Yes")</f>
        <v>32</v>
      </c>
      <c r="H40" s="1">
        <f>COUNTA(H3:H38)</f>
        <v>36</v>
      </c>
      <c r="I40" s="1"/>
      <c r="J40" s="1">
        <f t="shared" ref="J40" si="3">COUNTA(J3:J38)</f>
        <v>36</v>
      </c>
    </row>
    <row r="41" spans="1:13" ht="15.6">
      <c r="A41" s="1" t="s">
        <v>123</v>
      </c>
      <c r="B41" s="1"/>
      <c r="C41" s="1"/>
      <c r="D41" s="1"/>
      <c r="E41" s="1"/>
      <c r="F41" s="1"/>
      <c r="G41" s="5">
        <f>G40/B40</f>
        <v>0.88888888888888884</v>
      </c>
      <c r="H41" s="5"/>
      <c r="I41" s="1"/>
      <c r="J41" s="1"/>
    </row>
    <row r="42" spans="1:13" ht="15.6">
      <c r="A42" s="1" t="s">
        <v>234</v>
      </c>
      <c r="B42" s="1"/>
      <c r="C42" s="1"/>
      <c r="D42" s="1"/>
      <c r="E42" s="1"/>
      <c r="F42" s="1"/>
      <c r="G42" s="5"/>
      <c r="H42" s="5"/>
      <c r="I42" s="1"/>
      <c r="J42" s="1">
        <f>COUNTIF(J3:J38, "Conservative")</f>
        <v>8</v>
      </c>
    </row>
    <row r="43" spans="1:13" ht="15.6">
      <c r="A43" s="1" t="s">
        <v>612</v>
      </c>
      <c r="B43" s="1"/>
      <c r="C43" s="1"/>
      <c r="D43" s="1"/>
      <c r="E43" s="1"/>
      <c r="F43" s="1"/>
      <c r="G43" s="5"/>
      <c r="H43" s="5"/>
      <c r="I43" s="1"/>
      <c r="J43" s="8">
        <f>J42/J40</f>
        <v>0.22222222222222221</v>
      </c>
    </row>
    <row r="44" spans="1:13" ht="15.6">
      <c r="A44" s="1" t="s">
        <v>235</v>
      </c>
      <c r="B44" s="1"/>
      <c r="C44" s="1"/>
      <c r="D44" s="1"/>
      <c r="E44" s="1"/>
      <c r="F44" s="1"/>
      <c r="G44" s="5"/>
      <c r="H44" s="5"/>
      <c r="I44" s="1"/>
      <c r="J44" s="1">
        <f>COUNTIF(J3:J38, "Liberal")</f>
        <v>26</v>
      </c>
    </row>
    <row r="45" spans="1:13" ht="15.6">
      <c r="A45" s="1" t="s">
        <v>613</v>
      </c>
      <c r="B45" s="1"/>
      <c r="C45" s="1"/>
      <c r="D45" s="1"/>
      <c r="E45" s="1"/>
      <c r="F45" s="1"/>
      <c r="G45" s="5"/>
      <c r="H45" s="5"/>
      <c r="I45" s="1"/>
      <c r="J45" s="8">
        <f>J44/J40</f>
        <v>0.72222222222222221</v>
      </c>
    </row>
    <row r="46" spans="1:13" ht="15.6">
      <c r="A46" s="1" t="s">
        <v>614</v>
      </c>
      <c r="B46" s="1"/>
      <c r="C46" s="1"/>
      <c r="D46" s="1"/>
      <c r="E46" s="1"/>
      <c r="F46" s="1"/>
      <c r="G46" s="5"/>
      <c r="H46" s="5"/>
      <c r="I46" s="1"/>
      <c r="J46" s="1">
        <f>COUNTIF(J3:J38, "New Democrat")</f>
        <v>1</v>
      </c>
    </row>
    <row r="47" spans="1:13" ht="15.6">
      <c r="A47" s="1" t="s">
        <v>615</v>
      </c>
      <c r="B47" s="1"/>
      <c r="C47" s="1"/>
      <c r="D47" s="1"/>
      <c r="E47" s="1"/>
      <c r="F47" s="1"/>
      <c r="G47" s="5"/>
      <c r="H47" s="5"/>
      <c r="I47" s="1"/>
      <c r="J47" s="8">
        <f>J46/J40</f>
        <v>2.7777777777777776E-2</v>
      </c>
    </row>
    <row r="48" spans="1:13" ht="15.6">
      <c r="A48" s="1" t="s">
        <v>581</v>
      </c>
      <c r="B48" s="1"/>
      <c r="C48" s="1"/>
      <c r="D48" s="1"/>
      <c r="E48" s="1"/>
      <c r="F48" s="1"/>
      <c r="G48" s="1"/>
      <c r="H48" s="1">
        <f>COUNTIF(H3:H38, "Quebec")</f>
        <v>22</v>
      </c>
      <c r="I48" s="1"/>
      <c r="J48" s="1"/>
      <c r="K48" s="1"/>
      <c r="L48" s="1"/>
      <c r="M48" s="1"/>
    </row>
    <row r="49" spans="1:13" ht="15.6">
      <c r="A49" s="1" t="s">
        <v>582</v>
      </c>
      <c r="B49" s="1"/>
      <c r="C49" s="1"/>
      <c r="D49" s="1"/>
      <c r="E49" s="1"/>
      <c r="F49" s="1"/>
      <c r="G49" s="1"/>
      <c r="H49" s="8">
        <f>H48/H40</f>
        <v>0.61111111111111116</v>
      </c>
      <c r="I49" s="1"/>
      <c r="J49" s="1"/>
      <c r="K49" s="1"/>
      <c r="L49" s="1"/>
      <c r="M49" s="1"/>
    </row>
    <row r="50" spans="1:13" ht="15.6">
      <c r="A50" s="1" t="s">
        <v>616</v>
      </c>
      <c r="B50" s="1"/>
      <c r="C50" s="1"/>
      <c r="D50" s="1"/>
      <c r="E50" s="1"/>
      <c r="F50" s="1"/>
      <c r="G50" s="1"/>
      <c r="H50" s="1">
        <f>COUNTIF(H3:H38, "Ontario")</f>
        <v>9</v>
      </c>
      <c r="I50" s="1"/>
      <c r="J50" s="1"/>
      <c r="K50" s="1"/>
      <c r="L50" s="1"/>
      <c r="M50" s="1"/>
    </row>
    <row r="51" spans="1:13" ht="15.6">
      <c r="A51" s="1" t="s">
        <v>617</v>
      </c>
      <c r="B51" s="1"/>
      <c r="C51" s="1"/>
      <c r="D51" s="1"/>
      <c r="E51" s="1"/>
      <c r="F51" s="1"/>
      <c r="G51" s="1"/>
      <c r="H51" s="8">
        <f>H50/H40</f>
        <v>0.25</v>
      </c>
      <c r="I51" s="1"/>
      <c r="J51" s="1"/>
      <c r="K51" s="1"/>
      <c r="L51" s="1"/>
      <c r="M51" s="1"/>
    </row>
    <row r="52" spans="1:13" ht="15.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3"/>
  <sheetViews>
    <sheetView topLeftCell="A6" workbookViewId="0">
      <selection activeCell="J32" sqref="J32"/>
    </sheetView>
  </sheetViews>
  <sheetFormatPr defaultRowHeight="13.8"/>
  <cols>
    <col min="1" max="1" width="18.3984375" bestFit="1" customWidth="1"/>
    <col min="2" max="2" width="22.296875" bestFit="1" customWidth="1"/>
    <col min="3" max="3" width="31" bestFit="1" customWidth="1"/>
    <col min="4" max="4" width="18.296875" bestFit="1" customWidth="1"/>
    <col min="5" max="5" width="19" bestFit="1" customWidth="1"/>
    <col min="6" max="6" width="9.8984375" bestFit="1" customWidth="1"/>
    <col min="7" max="7" width="8" bestFit="1" customWidth="1"/>
    <col min="8" max="8" width="14.59765625" bestFit="1" customWidth="1"/>
    <col min="9" max="9" width="16.59765625" bestFit="1" customWidth="1"/>
    <col min="10" max="10" width="13" bestFit="1" customWidth="1"/>
  </cols>
  <sheetData>
    <row r="1" spans="1:11" ht="18">
      <c r="A1" s="21" t="s">
        <v>432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16.2">
      <c r="A2" s="7" t="s">
        <v>44</v>
      </c>
      <c r="B2" s="7" t="s">
        <v>433</v>
      </c>
      <c r="C2" s="7" t="s">
        <v>434</v>
      </c>
      <c r="D2" s="7" t="s">
        <v>364</v>
      </c>
      <c r="E2" s="7" t="s">
        <v>365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  <c r="K2" s="1"/>
    </row>
    <row r="3" spans="1:11" ht="15.6">
      <c r="A3" s="1"/>
      <c r="B3" s="1" t="s">
        <v>435</v>
      </c>
      <c r="C3" s="1" t="s">
        <v>436</v>
      </c>
      <c r="D3" s="1">
        <f>LEN(B3)</f>
        <v>8</v>
      </c>
      <c r="E3" s="1">
        <f>LEN(C3)</f>
        <v>18</v>
      </c>
      <c r="F3" s="1">
        <f>E3-D3</f>
        <v>10</v>
      </c>
      <c r="G3" s="1" t="str">
        <f>IF(E3&gt;D3, "Yes","No")</f>
        <v>Yes</v>
      </c>
      <c r="H3" s="1" t="s">
        <v>197</v>
      </c>
      <c r="I3" s="1" t="s">
        <v>649</v>
      </c>
      <c r="J3" s="1" t="s">
        <v>187</v>
      </c>
      <c r="K3" s="1"/>
    </row>
    <row r="4" spans="1:11" ht="15.6">
      <c r="A4" s="1"/>
      <c r="B4" s="1" t="s">
        <v>437</v>
      </c>
      <c r="C4" s="1" t="s">
        <v>438</v>
      </c>
      <c r="D4" s="1">
        <f t="shared" ref="D4:E19" si="0">LEN(B4)</f>
        <v>13</v>
      </c>
      <c r="E4" s="1">
        <f t="shared" si="0"/>
        <v>26</v>
      </c>
      <c r="F4" s="1">
        <f t="shared" ref="F4:F19" si="1">E4-D4</f>
        <v>13</v>
      </c>
      <c r="G4" s="1" t="str">
        <f t="shared" ref="G4:G19" si="2">IF(E4&gt;D4, "Yes","No")</f>
        <v>Yes</v>
      </c>
      <c r="H4" s="1" t="s">
        <v>197</v>
      </c>
      <c r="I4" s="1" t="s">
        <v>650</v>
      </c>
      <c r="J4" s="1" t="s">
        <v>187</v>
      </c>
      <c r="K4" s="1"/>
    </row>
    <row r="5" spans="1:11" ht="15.6">
      <c r="A5" s="1"/>
      <c r="B5" s="1" t="s">
        <v>439</v>
      </c>
      <c r="C5" s="1" t="s">
        <v>440</v>
      </c>
      <c r="D5" s="1">
        <f t="shared" si="0"/>
        <v>7</v>
      </c>
      <c r="E5" s="1">
        <f t="shared" si="0"/>
        <v>30</v>
      </c>
      <c r="F5" s="1">
        <f t="shared" si="1"/>
        <v>23</v>
      </c>
      <c r="G5" s="1" t="str">
        <f t="shared" si="2"/>
        <v>Yes</v>
      </c>
      <c r="H5" s="1" t="s">
        <v>198</v>
      </c>
      <c r="I5" s="1" t="s">
        <v>651</v>
      </c>
      <c r="J5" s="1" t="s">
        <v>189</v>
      </c>
      <c r="K5" s="1"/>
    </row>
    <row r="6" spans="1:11" ht="15.6">
      <c r="A6" s="1"/>
      <c r="B6" s="1" t="s">
        <v>441</v>
      </c>
      <c r="C6" s="1" t="s">
        <v>442</v>
      </c>
      <c r="D6" s="1">
        <f t="shared" si="0"/>
        <v>11</v>
      </c>
      <c r="E6" s="1">
        <f t="shared" si="0"/>
        <v>24</v>
      </c>
      <c r="F6" s="1">
        <f t="shared" si="1"/>
        <v>13</v>
      </c>
      <c r="G6" s="1" t="str">
        <f t="shared" si="2"/>
        <v>Yes</v>
      </c>
      <c r="H6" s="1" t="s">
        <v>196</v>
      </c>
      <c r="I6" s="1" t="s">
        <v>652</v>
      </c>
      <c r="J6" s="1" t="s">
        <v>189</v>
      </c>
      <c r="K6" s="1"/>
    </row>
    <row r="7" spans="1:11" ht="15.6">
      <c r="A7" s="1"/>
      <c r="B7" s="1" t="s">
        <v>443</v>
      </c>
      <c r="C7" s="1" t="s">
        <v>444</v>
      </c>
      <c r="D7" s="1">
        <f t="shared" si="0"/>
        <v>7</v>
      </c>
      <c r="E7" s="1">
        <f t="shared" si="0"/>
        <v>26</v>
      </c>
      <c r="F7" s="1">
        <f t="shared" si="1"/>
        <v>19</v>
      </c>
      <c r="G7" s="1" t="str">
        <f t="shared" si="2"/>
        <v>Yes</v>
      </c>
      <c r="H7" s="1" t="s">
        <v>198</v>
      </c>
      <c r="I7" s="1" t="s">
        <v>653</v>
      </c>
      <c r="J7" s="1" t="s">
        <v>187</v>
      </c>
      <c r="K7" s="1"/>
    </row>
    <row r="8" spans="1:11" ht="15.6">
      <c r="A8" s="1"/>
      <c r="B8" s="1" t="s">
        <v>445</v>
      </c>
      <c r="C8" s="1" t="s">
        <v>446</v>
      </c>
      <c r="D8" s="1">
        <f t="shared" si="0"/>
        <v>11</v>
      </c>
      <c r="E8" s="1">
        <f t="shared" si="0"/>
        <v>19</v>
      </c>
      <c r="F8" s="1">
        <f t="shared" si="1"/>
        <v>8</v>
      </c>
      <c r="G8" s="1" t="str">
        <f t="shared" si="2"/>
        <v>Yes</v>
      </c>
      <c r="H8" s="1" t="s">
        <v>197</v>
      </c>
      <c r="I8" s="1" t="s">
        <v>654</v>
      </c>
      <c r="J8" s="1" t="s">
        <v>187</v>
      </c>
      <c r="K8" s="1"/>
    </row>
    <row r="9" spans="1:11" ht="15.6">
      <c r="A9" s="1"/>
      <c r="B9" s="1" t="s">
        <v>447</v>
      </c>
      <c r="C9" s="1" t="s">
        <v>448</v>
      </c>
      <c r="D9" s="1">
        <f t="shared" si="0"/>
        <v>22</v>
      </c>
      <c r="E9" s="1">
        <f t="shared" si="0"/>
        <v>17</v>
      </c>
      <c r="F9" s="1">
        <f t="shared" si="1"/>
        <v>-5</v>
      </c>
      <c r="G9" s="1" t="str">
        <f t="shared" si="2"/>
        <v>No</v>
      </c>
      <c r="H9" s="1" t="s">
        <v>198</v>
      </c>
      <c r="I9" s="1" t="s">
        <v>655</v>
      </c>
      <c r="J9" s="1" t="s">
        <v>241</v>
      </c>
      <c r="K9" s="1"/>
    </row>
    <row r="10" spans="1:11" ht="15.6">
      <c r="A10" s="1"/>
      <c r="B10" s="1" t="s">
        <v>449</v>
      </c>
      <c r="C10" s="1" t="s">
        <v>450</v>
      </c>
      <c r="D10" s="1">
        <f t="shared" si="0"/>
        <v>15</v>
      </c>
      <c r="E10" s="1">
        <f t="shared" si="0"/>
        <v>20</v>
      </c>
      <c r="F10" s="1">
        <f t="shared" si="1"/>
        <v>5</v>
      </c>
      <c r="G10" s="1" t="str">
        <f t="shared" si="2"/>
        <v>Yes</v>
      </c>
      <c r="H10" s="1" t="s">
        <v>198</v>
      </c>
      <c r="I10" s="1" t="s">
        <v>656</v>
      </c>
      <c r="J10" s="1" t="s">
        <v>189</v>
      </c>
      <c r="K10" s="1"/>
    </row>
    <row r="11" spans="1:11" ht="15.6">
      <c r="A11" s="1"/>
      <c r="B11" s="1" t="s">
        <v>422</v>
      </c>
      <c r="C11" s="1" t="s">
        <v>451</v>
      </c>
      <c r="D11" s="1">
        <f t="shared" si="0"/>
        <v>19</v>
      </c>
      <c r="E11" s="1">
        <f t="shared" si="0"/>
        <v>28</v>
      </c>
      <c r="F11" s="1">
        <f t="shared" si="1"/>
        <v>9</v>
      </c>
      <c r="G11" s="1" t="str">
        <f t="shared" si="2"/>
        <v>Yes</v>
      </c>
      <c r="H11" s="1" t="s">
        <v>197</v>
      </c>
      <c r="I11" s="1" t="s">
        <v>657</v>
      </c>
      <c r="J11" s="1" t="s">
        <v>189</v>
      </c>
      <c r="K11" s="1"/>
    </row>
    <row r="12" spans="1:11" ht="15.6">
      <c r="A12" s="1"/>
      <c r="B12" s="1" t="s">
        <v>452</v>
      </c>
      <c r="C12" s="1" t="s">
        <v>453</v>
      </c>
      <c r="D12" s="1">
        <f t="shared" si="0"/>
        <v>5</v>
      </c>
      <c r="E12" s="1">
        <f t="shared" si="0"/>
        <v>13</v>
      </c>
      <c r="F12" s="1">
        <f t="shared" si="1"/>
        <v>8</v>
      </c>
      <c r="G12" s="1" t="str">
        <f t="shared" si="2"/>
        <v>Yes</v>
      </c>
      <c r="H12" s="1" t="s">
        <v>198</v>
      </c>
      <c r="I12" s="1" t="s">
        <v>658</v>
      </c>
      <c r="J12" s="1" t="s">
        <v>189</v>
      </c>
      <c r="K12" s="1"/>
    </row>
    <row r="13" spans="1:11" ht="15.6">
      <c r="A13" s="1"/>
      <c r="B13" s="1" t="s">
        <v>454</v>
      </c>
      <c r="C13" s="1" t="s">
        <v>455</v>
      </c>
      <c r="D13" s="1">
        <f t="shared" si="0"/>
        <v>7</v>
      </c>
      <c r="E13" s="1">
        <f t="shared" si="0"/>
        <v>17</v>
      </c>
      <c r="F13" s="1">
        <f t="shared" si="1"/>
        <v>10</v>
      </c>
      <c r="G13" s="1" t="str">
        <f t="shared" si="2"/>
        <v>Yes</v>
      </c>
      <c r="H13" s="1" t="s">
        <v>199</v>
      </c>
      <c r="I13" s="1" t="s">
        <v>659</v>
      </c>
      <c r="J13" s="1" t="s">
        <v>189</v>
      </c>
      <c r="K13" s="1"/>
    </row>
    <row r="14" spans="1:11" ht="15.6">
      <c r="A14" s="1"/>
      <c r="B14" s="1" t="s">
        <v>328</v>
      </c>
      <c r="C14" s="1" t="s">
        <v>456</v>
      </c>
      <c r="D14" s="1">
        <f t="shared" si="0"/>
        <v>17</v>
      </c>
      <c r="E14" s="1">
        <f t="shared" si="0"/>
        <v>31</v>
      </c>
      <c r="F14" s="1">
        <f t="shared" si="1"/>
        <v>14</v>
      </c>
      <c r="G14" s="1" t="str">
        <f t="shared" si="2"/>
        <v>Yes</v>
      </c>
      <c r="H14" s="1" t="s">
        <v>202</v>
      </c>
      <c r="I14" s="1" t="s">
        <v>660</v>
      </c>
      <c r="J14" s="1" t="s">
        <v>189</v>
      </c>
      <c r="K14" s="1"/>
    </row>
    <row r="15" spans="1:11" ht="15.6">
      <c r="A15" s="1"/>
      <c r="B15" s="1" t="s">
        <v>380</v>
      </c>
      <c r="C15" s="1" t="s">
        <v>457</v>
      </c>
      <c r="D15" s="1">
        <f t="shared" si="0"/>
        <v>5</v>
      </c>
      <c r="E15" s="1">
        <f t="shared" si="0"/>
        <v>10</v>
      </c>
      <c r="F15" s="1">
        <f t="shared" si="1"/>
        <v>5</v>
      </c>
      <c r="G15" s="1" t="str">
        <f t="shared" si="2"/>
        <v>Yes</v>
      </c>
      <c r="H15" s="1" t="s">
        <v>197</v>
      </c>
      <c r="I15" s="1" t="s">
        <v>661</v>
      </c>
      <c r="J15" s="1" t="s">
        <v>189</v>
      </c>
      <c r="K15" s="1"/>
    </row>
    <row r="16" spans="1:11" ht="15.6">
      <c r="A16" s="1"/>
      <c r="B16" s="1" t="s">
        <v>458</v>
      </c>
      <c r="C16" s="1" t="s">
        <v>459</v>
      </c>
      <c r="D16" s="1">
        <f t="shared" si="0"/>
        <v>17</v>
      </c>
      <c r="E16" s="1">
        <f t="shared" si="0"/>
        <v>12</v>
      </c>
      <c r="F16" s="1">
        <f t="shared" si="1"/>
        <v>-5</v>
      </c>
      <c r="G16" s="1" t="str">
        <f t="shared" si="2"/>
        <v>No</v>
      </c>
      <c r="H16" s="1" t="s">
        <v>197</v>
      </c>
      <c r="I16" s="1" t="s">
        <v>662</v>
      </c>
      <c r="J16" s="1" t="s">
        <v>189</v>
      </c>
      <c r="K16" s="1"/>
    </row>
    <row r="17" spans="1:11" ht="15.6">
      <c r="A17" s="1"/>
      <c r="B17" s="1" t="s">
        <v>460</v>
      </c>
      <c r="C17" s="1" t="s">
        <v>461</v>
      </c>
      <c r="D17" s="1">
        <f t="shared" si="0"/>
        <v>10</v>
      </c>
      <c r="E17" s="1">
        <f t="shared" si="0"/>
        <v>15</v>
      </c>
      <c r="F17" s="1">
        <f t="shared" si="1"/>
        <v>5</v>
      </c>
      <c r="G17" s="1" t="str">
        <f t="shared" si="2"/>
        <v>Yes</v>
      </c>
      <c r="H17" s="1" t="s">
        <v>196</v>
      </c>
      <c r="I17" s="1" t="s">
        <v>663</v>
      </c>
      <c r="J17" s="1" t="s">
        <v>187</v>
      </c>
      <c r="K17" s="1"/>
    </row>
    <row r="18" spans="1:11" ht="15.6">
      <c r="A18" s="1"/>
      <c r="B18" s="1" t="s">
        <v>462</v>
      </c>
      <c r="C18" s="1" t="s">
        <v>463</v>
      </c>
      <c r="D18" s="1">
        <f t="shared" si="0"/>
        <v>9</v>
      </c>
      <c r="E18" s="1">
        <f t="shared" si="0"/>
        <v>6</v>
      </c>
      <c r="F18" s="1">
        <f t="shared" si="1"/>
        <v>-3</v>
      </c>
      <c r="G18" s="1" t="str">
        <f t="shared" si="2"/>
        <v>No</v>
      </c>
      <c r="H18" s="1" t="s">
        <v>197</v>
      </c>
      <c r="I18" s="1" t="s">
        <v>664</v>
      </c>
      <c r="J18" s="1" t="s">
        <v>189</v>
      </c>
      <c r="K18" s="1"/>
    </row>
    <row r="19" spans="1:11" ht="15.6">
      <c r="A19" s="1"/>
      <c r="B19" s="1" t="s">
        <v>464</v>
      </c>
      <c r="C19" s="1" t="s">
        <v>465</v>
      </c>
      <c r="D19" s="1">
        <f t="shared" si="0"/>
        <v>8</v>
      </c>
      <c r="E19" s="1">
        <f t="shared" si="0"/>
        <v>10</v>
      </c>
      <c r="F19" s="1">
        <f t="shared" si="1"/>
        <v>2</v>
      </c>
      <c r="G19" s="1" t="str">
        <f t="shared" si="2"/>
        <v>Yes</v>
      </c>
      <c r="H19" s="1" t="s">
        <v>197</v>
      </c>
      <c r="I19" s="1" t="s">
        <v>665</v>
      </c>
      <c r="J19" s="1" t="s">
        <v>189</v>
      </c>
      <c r="K19" s="1"/>
    </row>
    <row r="20" spans="1:11" ht="15.6">
      <c r="A20" s="1" t="s">
        <v>45</v>
      </c>
      <c r="B20" s="1"/>
      <c r="C20" s="1"/>
      <c r="D20" s="4">
        <f>AVERAGE(D3:D19)</f>
        <v>11.235294117647058</v>
      </c>
      <c r="E20" s="4">
        <f>AVERAGE(E3:E19)</f>
        <v>18.941176470588236</v>
      </c>
      <c r="F20" s="4">
        <f>AVERAGE(F3:F19)</f>
        <v>7.7058823529411766</v>
      </c>
      <c r="G20" s="1"/>
      <c r="H20" s="1"/>
      <c r="I20" s="1"/>
      <c r="J20" s="1"/>
      <c r="K20" s="1"/>
    </row>
    <row r="21" spans="1:11" ht="15.6">
      <c r="A21" s="1" t="s">
        <v>46</v>
      </c>
      <c r="B21" s="1">
        <f>COUNTA(B3:B19)</f>
        <v>17</v>
      </c>
      <c r="C21" s="1">
        <f>COUNTA(C3:C19)</f>
        <v>17</v>
      </c>
      <c r="D21" s="1"/>
      <c r="E21" s="1"/>
      <c r="F21" s="1"/>
      <c r="G21" s="1">
        <f>COUNTIF(G3:G19, "Yes")</f>
        <v>14</v>
      </c>
      <c r="H21" s="1">
        <f>COUNTA(H3:H19)</f>
        <v>17</v>
      </c>
      <c r="I21" s="1">
        <f t="shared" ref="I21:J21" si="3">COUNTA(I3:I19)</f>
        <v>17</v>
      </c>
      <c r="J21" s="1">
        <f t="shared" si="3"/>
        <v>17</v>
      </c>
      <c r="K21" s="1"/>
    </row>
    <row r="22" spans="1:11" ht="15.6">
      <c r="A22" s="1" t="s">
        <v>123</v>
      </c>
      <c r="B22" s="1"/>
      <c r="C22" s="1"/>
      <c r="D22" s="1"/>
      <c r="E22" s="1"/>
      <c r="F22" s="1"/>
      <c r="G22" s="5">
        <f>G21/B21</f>
        <v>0.82352941176470584</v>
      </c>
      <c r="H22" s="5"/>
      <c r="I22" s="1"/>
      <c r="J22" s="1"/>
      <c r="K22" s="1"/>
    </row>
    <row r="23" spans="1:11" ht="15.6">
      <c r="A23" s="1" t="s">
        <v>581</v>
      </c>
      <c r="B23" s="1"/>
      <c r="C23" s="1"/>
      <c r="D23" s="1"/>
      <c r="E23" s="1"/>
      <c r="F23" s="1"/>
      <c r="G23" s="1"/>
      <c r="H23" s="1">
        <f>COUNTIF(H3:H19, "Quebec")</f>
        <v>8</v>
      </c>
      <c r="I23" s="1"/>
      <c r="J23" s="1"/>
      <c r="K23" s="1"/>
    </row>
    <row r="24" spans="1:11" ht="15.6">
      <c r="A24" s="1" t="s">
        <v>582</v>
      </c>
      <c r="B24" s="1"/>
      <c r="C24" s="1"/>
      <c r="D24" s="1"/>
      <c r="E24" s="1"/>
      <c r="F24" s="1"/>
      <c r="G24" s="1"/>
      <c r="H24" s="8">
        <f>H23/H21</f>
        <v>0.47058823529411764</v>
      </c>
      <c r="I24" s="1"/>
      <c r="J24" s="1"/>
      <c r="K24" s="1"/>
    </row>
    <row r="25" spans="1:11" ht="15.6">
      <c r="A25" s="1" t="s">
        <v>616</v>
      </c>
      <c r="B25" s="1"/>
      <c r="C25" s="1"/>
      <c r="D25" s="1"/>
      <c r="E25" s="1"/>
      <c r="F25" s="1"/>
      <c r="G25" s="1"/>
      <c r="H25" s="1">
        <f>COUNTIF(H3:H19, "Ontario")</f>
        <v>5</v>
      </c>
      <c r="I25" s="1"/>
      <c r="J25" s="1"/>
      <c r="K25" s="1"/>
    </row>
    <row r="26" spans="1:11" ht="15.6">
      <c r="A26" s="1" t="s">
        <v>617</v>
      </c>
      <c r="B26" s="1"/>
      <c r="C26" s="1"/>
      <c r="D26" s="1"/>
      <c r="E26" s="1"/>
      <c r="F26" s="1"/>
      <c r="G26" s="1"/>
      <c r="H26" s="8">
        <f>H25/H21</f>
        <v>0.29411764705882354</v>
      </c>
      <c r="I26" s="1"/>
      <c r="J26" s="1"/>
      <c r="K26" s="1"/>
    </row>
    <row r="27" spans="1:11" ht="15.6">
      <c r="A27" s="1" t="s">
        <v>234</v>
      </c>
      <c r="B27" s="1"/>
      <c r="C27" s="1"/>
      <c r="D27" s="1"/>
      <c r="E27" s="1"/>
      <c r="F27" s="1"/>
      <c r="G27" s="1"/>
      <c r="H27" s="1"/>
      <c r="I27" s="1"/>
      <c r="J27" s="1">
        <f>COUNTIF(J3:J19, "Conservative")</f>
        <v>11</v>
      </c>
      <c r="K27" s="1"/>
    </row>
    <row r="28" spans="1:11" ht="15.6">
      <c r="A28" s="1" t="s">
        <v>612</v>
      </c>
      <c r="B28" s="1"/>
      <c r="C28" s="1"/>
      <c r="D28" s="1"/>
      <c r="E28" s="1"/>
      <c r="F28" s="1"/>
      <c r="G28" s="1"/>
      <c r="H28" s="1"/>
      <c r="I28" s="1"/>
      <c r="J28" s="8">
        <f>J27/J21</f>
        <v>0.6470588235294118</v>
      </c>
      <c r="K28" s="1"/>
    </row>
    <row r="29" spans="1:11" ht="15.6">
      <c r="A29" s="1" t="s">
        <v>235</v>
      </c>
      <c r="B29" s="1"/>
      <c r="C29" s="1"/>
      <c r="D29" s="1"/>
      <c r="E29" s="1"/>
      <c r="F29" s="1"/>
      <c r="G29" s="1"/>
      <c r="H29" s="1"/>
      <c r="I29" s="1"/>
      <c r="J29" s="1">
        <f>COUNTIF(J3:J19, "Liberal")</f>
        <v>5</v>
      </c>
      <c r="K29" s="1"/>
    </row>
    <row r="30" spans="1:11" ht="15.6">
      <c r="A30" s="1" t="s">
        <v>613</v>
      </c>
      <c r="B30" s="1"/>
      <c r="C30" s="1"/>
      <c r="D30" s="1"/>
      <c r="E30" s="1"/>
      <c r="F30" s="1"/>
      <c r="G30" s="1"/>
      <c r="H30" s="1"/>
      <c r="I30" s="1"/>
      <c r="J30" s="8">
        <f>J29/J21</f>
        <v>0.29411764705882354</v>
      </c>
      <c r="K30" s="1"/>
    </row>
    <row r="31" spans="1:11" ht="15.6">
      <c r="A31" s="1" t="s">
        <v>614</v>
      </c>
      <c r="B31" s="1"/>
      <c r="C31" s="1"/>
      <c r="D31" s="1"/>
      <c r="E31" s="1"/>
      <c r="F31" s="1"/>
      <c r="G31" s="1"/>
      <c r="H31" s="1"/>
      <c r="I31" s="1"/>
      <c r="J31" s="1">
        <f>COUNTIF(J3:J19, "New Democrat")</f>
        <v>1</v>
      </c>
      <c r="K31" s="1"/>
    </row>
    <row r="32" spans="1:11" ht="15.6">
      <c r="A32" s="1" t="s">
        <v>615</v>
      </c>
      <c r="B32" s="1"/>
      <c r="C32" s="1"/>
      <c r="D32" s="1"/>
      <c r="E32" s="1"/>
      <c r="F32" s="1"/>
      <c r="G32" s="1"/>
      <c r="H32" s="1"/>
      <c r="I32" s="1"/>
      <c r="J32" s="8">
        <f>J31/J21</f>
        <v>5.8823529411764705E-2</v>
      </c>
      <c r="K32" s="1"/>
    </row>
    <row r="33" spans="1:11" ht="15.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6">
      <c r="A36" s="1"/>
      <c r="B36" s="1"/>
      <c r="C36" s="1"/>
      <c r="D36" s="1"/>
      <c r="E36" s="1"/>
      <c r="F36" s="1"/>
      <c r="G36" s="1"/>
      <c r="H36" s="1"/>
      <c r="I36" s="1"/>
    </row>
    <row r="37" spans="1:11" ht="15.6">
      <c r="A37" s="1"/>
      <c r="B37" s="1"/>
      <c r="C37" s="1"/>
      <c r="D37" s="1"/>
      <c r="E37" s="1"/>
      <c r="F37" s="1"/>
      <c r="G37" s="1"/>
      <c r="H37" s="1"/>
      <c r="I37" s="1"/>
    </row>
    <row r="38" spans="1:11" ht="15.6">
      <c r="A38" s="1"/>
      <c r="B38" s="1"/>
      <c r="C38" s="1"/>
      <c r="D38" s="1"/>
      <c r="E38" s="1"/>
      <c r="F38" s="1"/>
      <c r="G38" s="1"/>
      <c r="H38" s="1"/>
      <c r="I38" s="1"/>
    </row>
    <row r="39" spans="1:11" ht="15.6">
      <c r="A39" s="1"/>
      <c r="B39" s="1"/>
      <c r="C39" s="1"/>
      <c r="D39" s="1"/>
      <c r="E39" s="1"/>
      <c r="F39" s="1"/>
      <c r="G39" s="1"/>
      <c r="H39" s="1"/>
      <c r="I39" s="1"/>
    </row>
    <row r="40" spans="1:11" ht="15.6">
      <c r="A40" s="1"/>
      <c r="B40" s="1"/>
      <c r="C40" s="1"/>
      <c r="D40" s="1"/>
      <c r="E40" s="1"/>
      <c r="F40" s="1"/>
      <c r="G40" s="1"/>
      <c r="H40" s="1"/>
      <c r="I40" s="1"/>
    </row>
    <row r="41" spans="1:11" ht="15.6">
      <c r="A41" s="1"/>
      <c r="B41" s="1"/>
      <c r="C41" s="1"/>
      <c r="D41" s="1"/>
      <c r="E41" s="1"/>
      <c r="F41" s="1"/>
      <c r="G41" s="1"/>
      <c r="H41" s="1"/>
      <c r="I41" s="1"/>
    </row>
    <row r="42" spans="1:11" ht="15.6">
      <c r="A42" s="1"/>
      <c r="B42" s="1"/>
      <c r="C42" s="1"/>
      <c r="D42" s="1"/>
      <c r="E42" s="1"/>
      <c r="F42" s="1"/>
      <c r="G42" s="1"/>
      <c r="H42" s="1"/>
      <c r="I42" s="1"/>
    </row>
    <row r="43" spans="1:11" ht="15.6">
      <c r="A43" s="1"/>
      <c r="B43" s="1"/>
      <c r="C43" s="1"/>
      <c r="D43" s="1"/>
      <c r="E43" s="1"/>
      <c r="F43" s="1"/>
      <c r="G43" s="1"/>
      <c r="H43" s="1"/>
      <c r="I43" s="1"/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9"/>
  <sheetViews>
    <sheetView topLeftCell="A49" workbookViewId="0">
      <selection activeCell="C72" sqref="A72:XFD72"/>
    </sheetView>
  </sheetViews>
  <sheetFormatPr defaultRowHeight="13.8"/>
  <cols>
    <col min="1" max="1" width="18.3984375" style="14" bestFit="1" customWidth="1"/>
    <col min="2" max="2" width="38.69921875" style="14" bestFit="1" customWidth="1"/>
    <col min="3" max="3" width="50.8984375" style="14" bestFit="1" customWidth="1"/>
    <col min="4" max="4" width="18.296875" style="14" bestFit="1" customWidth="1"/>
    <col min="5" max="5" width="19" style="14" bestFit="1" customWidth="1"/>
    <col min="6" max="6" width="9.8984375" style="14" bestFit="1" customWidth="1"/>
    <col min="7" max="7" width="8" style="14" bestFit="1" customWidth="1"/>
    <col min="8" max="8" width="14.59765625" style="14" bestFit="1" customWidth="1"/>
    <col min="9" max="9" width="18.69921875" style="14" bestFit="1" customWidth="1"/>
    <col min="10" max="10" width="13" style="14" bestFit="1" customWidth="1"/>
    <col min="11" max="16384" width="8.796875" style="14"/>
  </cols>
  <sheetData>
    <row r="1" spans="1:10" ht="18">
      <c r="A1" s="21" t="s">
        <v>466</v>
      </c>
      <c r="B1" s="21"/>
      <c r="C1" s="21"/>
      <c r="D1" s="21"/>
      <c r="E1" s="21"/>
      <c r="F1" s="21"/>
      <c r="G1" s="21"/>
      <c r="H1" s="21"/>
    </row>
    <row r="2" spans="1:10" ht="16.2">
      <c r="A2" s="7" t="s">
        <v>44</v>
      </c>
      <c r="B2" s="7" t="s">
        <v>467</v>
      </c>
      <c r="C2" s="7" t="s">
        <v>468</v>
      </c>
      <c r="D2" s="7" t="s">
        <v>364</v>
      </c>
      <c r="E2" s="7" t="s">
        <v>365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0" ht="15.6">
      <c r="A3" s="1"/>
      <c r="B3" s="1" t="s">
        <v>469</v>
      </c>
      <c r="C3" s="1" t="s">
        <v>470</v>
      </c>
      <c r="D3" s="1">
        <f>LEN(B3)</f>
        <v>29</v>
      </c>
      <c r="E3" s="1">
        <f>LEN(C3)</f>
        <v>39</v>
      </c>
      <c r="F3" s="1">
        <f>E3-D3</f>
        <v>10</v>
      </c>
      <c r="G3" s="1" t="str">
        <f>IF(E3&gt;D3, "Yes","No")</f>
        <v>Yes</v>
      </c>
      <c r="H3" s="1" t="s">
        <v>197</v>
      </c>
      <c r="I3" s="1" t="s">
        <v>666</v>
      </c>
      <c r="J3" s="1" t="s">
        <v>277</v>
      </c>
    </row>
    <row r="4" spans="1:10" ht="15.6">
      <c r="A4" s="1"/>
      <c r="B4" s="1" t="s">
        <v>471</v>
      </c>
      <c r="C4" s="1" t="s">
        <v>472</v>
      </c>
      <c r="D4" s="1">
        <f t="shared" ref="D4:E59" si="0">LEN(B4)</f>
        <v>38</v>
      </c>
      <c r="E4" s="1">
        <f t="shared" si="0"/>
        <v>44</v>
      </c>
      <c r="F4" s="1">
        <f t="shared" ref="F4:F59" si="1">E4-D4</f>
        <v>6</v>
      </c>
      <c r="G4" s="1" t="str">
        <f t="shared" ref="G4:G59" si="2">IF(E4&gt;D4, "Yes","No")</f>
        <v>Yes</v>
      </c>
      <c r="H4" s="1" t="s">
        <v>197</v>
      </c>
      <c r="I4" s="1" t="s">
        <v>667</v>
      </c>
      <c r="J4" s="1" t="s">
        <v>277</v>
      </c>
    </row>
    <row r="5" spans="1:10" ht="15.6">
      <c r="A5" s="1"/>
      <c r="B5" s="1" t="s">
        <v>473</v>
      </c>
      <c r="C5" s="1" t="s">
        <v>474</v>
      </c>
      <c r="D5" s="1">
        <f t="shared" si="0"/>
        <v>38</v>
      </c>
      <c r="E5" s="1">
        <f t="shared" si="0"/>
        <v>50</v>
      </c>
      <c r="F5" s="1">
        <f t="shared" si="1"/>
        <v>12</v>
      </c>
      <c r="G5" s="1" t="str">
        <f t="shared" si="2"/>
        <v>Yes</v>
      </c>
      <c r="H5" s="1" t="s">
        <v>197</v>
      </c>
      <c r="I5" s="1" t="s">
        <v>214</v>
      </c>
      <c r="J5" s="1" t="s">
        <v>277</v>
      </c>
    </row>
    <row r="6" spans="1:10" ht="15.6">
      <c r="A6" s="1"/>
      <c r="B6" s="1" t="s">
        <v>475</v>
      </c>
      <c r="C6" s="1" t="s">
        <v>476</v>
      </c>
      <c r="D6" s="1">
        <f t="shared" si="0"/>
        <v>27</v>
      </c>
      <c r="E6" s="1">
        <f t="shared" si="0"/>
        <v>27</v>
      </c>
      <c r="F6" s="1">
        <f t="shared" si="1"/>
        <v>0</v>
      </c>
      <c r="G6" s="1" t="str">
        <f t="shared" si="2"/>
        <v>No</v>
      </c>
      <c r="H6" s="1" t="s">
        <v>197</v>
      </c>
      <c r="I6" s="1" t="s">
        <v>668</v>
      </c>
      <c r="J6" s="1" t="s">
        <v>187</v>
      </c>
    </row>
    <row r="7" spans="1:10" ht="15.6">
      <c r="A7" s="1"/>
      <c r="B7" s="1" t="s">
        <v>404</v>
      </c>
      <c r="C7" s="1" t="s">
        <v>477</v>
      </c>
      <c r="D7" s="1">
        <f t="shared" si="0"/>
        <v>8</v>
      </c>
      <c r="E7" s="1">
        <f t="shared" si="0"/>
        <v>14</v>
      </c>
      <c r="F7" s="1">
        <f t="shared" si="1"/>
        <v>6</v>
      </c>
      <c r="G7" s="1" t="str">
        <f t="shared" si="2"/>
        <v>Yes</v>
      </c>
      <c r="H7" s="1" t="s">
        <v>197</v>
      </c>
      <c r="I7" s="1" t="s">
        <v>669</v>
      </c>
      <c r="J7" s="1" t="s">
        <v>277</v>
      </c>
    </row>
    <row r="8" spans="1:10" ht="15.6">
      <c r="A8" s="1"/>
      <c r="B8" s="1" t="s">
        <v>478</v>
      </c>
      <c r="C8" s="1" t="s">
        <v>339</v>
      </c>
      <c r="D8" s="1">
        <f t="shared" si="0"/>
        <v>26</v>
      </c>
      <c r="E8" s="1">
        <f t="shared" si="0"/>
        <v>11</v>
      </c>
      <c r="F8" s="1">
        <f t="shared" si="1"/>
        <v>-15</v>
      </c>
      <c r="G8" s="1" t="str">
        <f t="shared" si="2"/>
        <v>No</v>
      </c>
      <c r="H8" s="1" t="s">
        <v>197</v>
      </c>
      <c r="I8" s="1"/>
      <c r="J8" s="1" t="s">
        <v>277</v>
      </c>
    </row>
    <row r="9" spans="1:10" ht="15.6">
      <c r="A9" s="1"/>
      <c r="B9" s="1" t="s">
        <v>479</v>
      </c>
      <c r="C9" s="1" t="s">
        <v>480</v>
      </c>
      <c r="D9" s="1">
        <f t="shared" si="0"/>
        <v>12</v>
      </c>
      <c r="E9" s="1">
        <f t="shared" si="0"/>
        <v>24</v>
      </c>
      <c r="F9" s="1">
        <f t="shared" si="1"/>
        <v>12</v>
      </c>
      <c r="G9" s="1" t="str">
        <f t="shared" si="2"/>
        <v>Yes</v>
      </c>
      <c r="H9" s="1" t="s">
        <v>197</v>
      </c>
      <c r="I9" s="1" t="s">
        <v>670</v>
      </c>
      <c r="J9" s="1" t="s">
        <v>277</v>
      </c>
    </row>
    <row r="10" spans="1:10" ht="15.6">
      <c r="A10" s="1"/>
      <c r="B10" s="1" t="s">
        <v>481</v>
      </c>
      <c r="C10" s="1" t="s">
        <v>141</v>
      </c>
      <c r="D10" s="1">
        <f t="shared" si="0"/>
        <v>9</v>
      </c>
      <c r="E10" s="1">
        <f t="shared" si="0"/>
        <v>19</v>
      </c>
      <c r="F10" s="1">
        <f t="shared" si="1"/>
        <v>10</v>
      </c>
      <c r="G10" s="1" t="str">
        <f t="shared" si="2"/>
        <v>Yes</v>
      </c>
      <c r="H10" s="1" t="s">
        <v>197</v>
      </c>
      <c r="I10" s="1" t="s">
        <v>671</v>
      </c>
      <c r="J10" s="1" t="s">
        <v>187</v>
      </c>
    </row>
    <row r="11" spans="1:10" ht="15.6">
      <c r="A11" s="1"/>
      <c r="B11" s="1" t="s">
        <v>482</v>
      </c>
      <c r="C11" s="1" t="s">
        <v>483</v>
      </c>
      <c r="D11" s="1">
        <f t="shared" si="0"/>
        <v>6</v>
      </c>
      <c r="E11" s="1">
        <f t="shared" si="0"/>
        <v>17</v>
      </c>
      <c r="F11" s="1">
        <f t="shared" si="1"/>
        <v>11</v>
      </c>
      <c r="G11" s="1" t="str">
        <f t="shared" si="2"/>
        <v>Yes</v>
      </c>
      <c r="H11" s="1" t="s">
        <v>198</v>
      </c>
      <c r="I11" s="1" t="s">
        <v>672</v>
      </c>
      <c r="J11" s="1" t="s">
        <v>187</v>
      </c>
    </row>
    <row r="12" spans="1:10" ht="15.6">
      <c r="A12" s="1"/>
      <c r="B12" s="1" t="s">
        <v>484</v>
      </c>
      <c r="C12" s="1" t="s">
        <v>485</v>
      </c>
      <c r="D12" s="1">
        <f t="shared" si="0"/>
        <v>13</v>
      </c>
      <c r="E12" s="1">
        <f t="shared" si="0"/>
        <v>22</v>
      </c>
      <c r="F12" s="1">
        <f t="shared" si="1"/>
        <v>9</v>
      </c>
      <c r="G12" s="1" t="str">
        <f t="shared" si="2"/>
        <v>Yes</v>
      </c>
      <c r="H12" s="1" t="s">
        <v>198</v>
      </c>
      <c r="I12" s="1"/>
      <c r="J12" s="1" t="s">
        <v>187</v>
      </c>
    </row>
    <row r="13" spans="1:10" ht="15.6">
      <c r="A13" s="1"/>
      <c r="B13" s="1" t="s">
        <v>486</v>
      </c>
      <c r="C13" s="1" t="s">
        <v>487</v>
      </c>
      <c r="D13" s="1">
        <f t="shared" si="0"/>
        <v>16</v>
      </c>
      <c r="E13" s="1">
        <f t="shared" si="0"/>
        <v>17</v>
      </c>
      <c r="F13" s="1">
        <f t="shared" si="1"/>
        <v>1</v>
      </c>
      <c r="G13" s="1" t="str">
        <f t="shared" si="2"/>
        <v>Yes</v>
      </c>
      <c r="H13" s="1" t="s">
        <v>198</v>
      </c>
      <c r="I13" s="1" t="s">
        <v>673</v>
      </c>
      <c r="J13" s="1" t="s">
        <v>187</v>
      </c>
    </row>
    <row r="14" spans="1:10" ht="15.6">
      <c r="A14" s="1"/>
      <c r="B14" s="1" t="s">
        <v>488</v>
      </c>
      <c r="C14" s="1" t="s">
        <v>489</v>
      </c>
      <c r="D14" s="1">
        <f t="shared" si="0"/>
        <v>19</v>
      </c>
      <c r="E14" s="1">
        <f t="shared" si="0"/>
        <v>19</v>
      </c>
      <c r="F14" s="1">
        <f t="shared" si="1"/>
        <v>0</v>
      </c>
      <c r="G14" s="1" t="str">
        <f t="shared" si="2"/>
        <v>No</v>
      </c>
      <c r="H14" s="1" t="s">
        <v>198</v>
      </c>
      <c r="I14" s="1" t="s">
        <v>674</v>
      </c>
      <c r="J14" s="1" t="s">
        <v>187</v>
      </c>
    </row>
    <row r="15" spans="1:10" ht="15.6">
      <c r="A15" s="1"/>
      <c r="B15" s="1" t="s">
        <v>490</v>
      </c>
      <c r="C15" s="1" t="s">
        <v>491</v>
      </c>
      <c r="D15" s="1">
        <f t="shared" si="0"/>
        <v>15</v>
      </c>
      <c r="E15" s="1">
        <f t="shared" si="0"/>
        <v>19</v>
      </c>
      <c r="F15" s="1">
        <f t="shared" si="1"/>
        <v>4</v>
      </c>
      <c r="G15" s="1" t="str">
        <f t="shared" si="2"/>
        <v>Yes</v>
      </c>
      <c r="H15" s="1" t="s">
        <v>198</v>
      </c>
      <c r="I15" s="1"/>
      <c r="J15" s="1" t="s">
        <v>187</v>
      </c>
    </row>
    <row r="16" spans="1:10" ht="15.6">
      <c r="A16" s="1"/>
      <c r="B16" s="1" t="s">
        <v>492</v>
      </c>
      <c r="C16" s="1" t="s">
        <v>493</v>
      </c>
      <c r="D16" s="1">
        <f t="shared" si="0"/>
        <v>14</v>
      </c>
      <c r="E16" s="1">
        <f t="shared" si="0"/>
        <v>19</v>
      </c>
      <c r="F16" s="1">
        <f t="shared" si="1"/>
        <v>5</v>
      </c>
      <c r="G16" s="1" t="str">
        <f t="shared" si="2"/>
        <v>Yes</v>
      </c>
      <c r="H16" s="1" t="s">
        <v>198</v>
      </c>
      <c r="I16" s="1" t="s">
        <v>675</v>
      </c>
      <c r="J16" s="1" t="s">
        <v>187</v>
      </c>
    </row>
    <row r="17" spans="1:10" ht="15.6">
      <c r="A17" s="1"/>
      <c r="B17" s="1" t="s">
        <v>494</v>
      </c>
      <c r="C17" s="1" t="s">
        <v>495</v>
      </c>
      <c r="D17" s="1">
        <f t="shared" si="0"/>
        <v>14</v>
      </c>
      <c r="E17" s="1">
        <f t="shared" si="0"/>
        <v>21</v>
      </c>
      <c r="F17" s="1">
        <f t="shared" si="1"/>
        <v>7</v>
      </c>
      <c r="G17" s="1" t="str">
        <f t="shared" si="2"/>
        <v>Yes</v>
      </c>
      <c r="H17" s="1" t="s">
        <v>199</v>
      </c>
      <c r="I17" s="1" t="s">
        <v>676</v>
      </c>
      <c r="J17" s="1" t="s">
        <v>187</v>
      </c>
    </row>
    <row r="18" spans="1:10" ht="15.6">
      <c r="A18" s="1"/>
      <c r="B18" s="1" t="s">
        <v>495</v>
      </c>
      <c r="C18" s="1" t="s">
        <v>496</v>
      </c>
      <c r="D18" s="1">
        <f t="shared" si="0"/>
        <v>21</v>
      </c>
      <c r="E18" s="1">
        <f t="shared" si="0"/>
        <v>15</v>
      </c>
      <c r="F18" s="1">
        <f t="shared" si="1"/>
        <v>-6</v>
      </c>
      <c r="G18" s="1" t="str">
        <f t="shared" si="2"/>
        <v>No</v>
      </c>
      <c r="H18" s="1" t="s">
        <v>199</v>
      </c>
      <c r="I18" s="1" t="s">
        <v>677</v>
      </c>
      <c r="J18" s="1" t="s">
        <v>187</v>
      </c>
    </row>
    <row r="19" spans="1:10" ht="15.6">
      <c r="A19" s="1"/>
      <c r="B19" s="1" t="s">
        <v>497</v>
      </c>
      <c r="C19" s="1" t="s">
        <v>498</v>
      </c>
      <c r="D19" s="1">
        <f t="shared" si="0"/>
        <v>17</v>
      </c>
      <c r="E19" s="1">
        <f t="shared" si="0"/>
        <v>23</v>
      </c>
      <c r="F19" s="1">
        <f t="shared" si="1"/>
        <v>6</v>
      </c>
      <c r="G19" s="1" t="str">
        <f t="shared" si="2"/>
        <v>Yes</v>
      </c>
      <c r="H19" s="1" t="s">
        <v>199</v>
      </c>
      <c r="I19" s="1"/>
      <c r="J19" s="1" t="s">
        <v>187</v>
      </c>
    </row>
    <row r="20" spans="1:10" ht="15.6">
      <c r="A20" s="1"/>
      <c r="B20" s="1" t="s">
        <v>499</v>
      </c>
      <c r="C20" s="1" t="s">
        <v>500</v>
      </c>
      <c r="D20" s="1">
        <f t="shared" si="0"/>
        <v>18</v>
      </c>
      <c r="E20" s="1">
        <f t="shared" si="0"/>
        <v>25</v>
      </c>
      <c r="F20" s="1">
        <f t="shared" si="1"/>
        <v>7</v>
      </c>
      <c r="G20" s="1" t="str">
        <f t="shared" si="2"/>
        <v>Yes</v>
      </c>
      <c r="H20" s="1" t="s">
        <v>200</v>
      </c>
      <c r="I20" s="1" t="s">
        <v>678</v>
      </c>
      <c r="J20" s="1" t="s">
        <v>241</v>
      </c>
    </row>
    <row r="21" spans="1:10" ht="15.6">
      <c r="A21" s="1"/>
      <c r="B21" s="1" t="s">
        <v>501</v>
      </c>
      <c r="C21" s="1" t="s">
        <v>502</v>
      </c>
      <c r="D21" s="1">
        <f t="shared" si="0"/>
        <v>16</v>
      </c>
      <c r="E21" s="1">
        <f t="shared" si="0"/>
        <v>26</v>
      </c>
      <c r="F21" s="1">
        <f t="shared" si="1"/>
        <v>10</v>
      </c>
      <c r="G21" s="1" t="str">
        <f t="shared" si="2"/>
        <v>Yes</v>
      </c>
      <c r="H21" s="1" t="s">
        <v>200</v>
      </c>
      <c r="I21" s="1" t="s">
        <v>679</v>
      </c>
      <c r="J21" s="1" t="s">
        <v>241</v>
      </c>
    </row>
    <row r="22" spans="1:10" ht="15.6">
      <c r="A22" s="1"/>
      <c r="B22" s="1" t="s">
        <v>503</v>
      </c>
      <c r="C22" s="1" t="s">
        <v>504</v>
      </c>
      <c r="D22" s="1">
        <f>LEN(B22)</f>
        <v>15</v>
      </c>
      <c r="E22" s="1">
        <f>LEN(C22)</f>
        <v>18</v>
      </c>
      <c r="F22" s="1">
        <f t="shared" si="1"/>
        <v>3</v>
      </c>
      <c r="G22" s="1" t="str">
        <f t="shared" si="2"/>
        <v>Yes</v>
      </c>
      <c r="H22" s="1" t="s">
        <v>202</v>
      </c>
      <c r="I22" s="1" t="s">
        <v>680</v>
      </c>
      <c r="J22" s="1" t="s">
        <v>189</v>
      </c>
    </row>
    <row r="23" spans="1:10" ht="15.6">
      <c r="A23" s="1"/>
      <c r="B23" s="1" t="s">
        <v>113</v>
      </c>
      <c r="C23" s="1" t="s">
        <v>112</v>
      </c>
      <c r="D23" s="1">
        <f>LEN(B23)</f>
        <v>22</v>
      </c>
      <c r="E23" s="1">
        <f>LEN(C23)</f>
        <v>16</v>
      </c>
      <c r="F23" s="1">
        <f t="shared" si="1"/>
        <v>-6</v>
      </c>
      <c r="G23" s="1" t="str">
        <f t="shared" si="2"/>
        <v>No</v>
      </c>
      <c r="H23" s="1" t="s">
        <v>202</v>
      </c>
      <c r="I23" s="1" t="s">
        <v>232</v>
      </c>
      <c r="J23" s="1" t="s">
        <v>189</v>
      </c>
    </row>
    <row r="24" spans="1:10" ht="15.6">
      <c r="A24" s="1"/>
      <c r="B24" s="1" t="s">
        <v>505</v>
      </c>
      <c r="C24" s="1" t="s">
        <v>506</v>
      </c>
      <c r="D24" s="1">
        <f t="shared" si="0"/>
        <v>10</v>
      </c>
      <c r="E24" s="1">
        <f t="shared" si="0"/>
        <v>22</v>
      </c>
      <c r="F24" s="1">
        <f t="shared" si="1"/>
        <v>12</v>
      </c>
      <c r="G24" s="1" t="str">
        <f t="shared" si="2"/>
        <v>Yes</v>
      </c>
      <c r="H24" s="1" t="s">
        <v>196</v>
      </c>
      <c r="I24" s="1" t="s">
        <v>681</v>
      </c>
      <c r="J24" s="1" t="s">
        <v>187</v>
      </c>
    </row>
    <row r="25" spans="1:10" ht="15.6">
      <c r="A25" s="1"/>
      <c r="B25" s="1" t="s">
        <v>507</v>
      </c>
      <c r="C25" s="1" t="s">
        <v>508</v>
      </c>
      <c r="D25" s="1">
        <f t="shared" si="0"/>
        <v>9</v>
      </c>
      <c r="E25" s="1">
        <f t="shared" si="0"/>
        <v>21</v>
      </c>
      <c r="F25" s="1">
        <f t="shared" si="1"/>
        <v>12</v>
      </c>
      <c r="G25" s="1" t="str">
        <f t="shared" si="2"/>
        <v>Yes</v>
      </c>
      <c r="H25" s="1" t="s">
        <v>195</v>
      </c>
      <c r="I25" s="1" t="s">
        <v>682</v>
      </c>
      <c r="J25" s="1" t="s">
        <v>241</v>
      </c>
    </row>
    <row r="26" spans="1:10" ht="15.6">
      <c r="A26" s="1" t="s">
        <v>563</v>
      </c>
      <c r="B26" s="10" t="s">
        <v>509</v>
      </c>
      <c r="C26" s="10" t="s">
        <v>510</v>
      </c>
      <c r="D26" s="1">
        <f t="shared" si="0"/>
        <v>9</v>
      </c>
      <c r="E26" s="1">
        <f t="shared" si="0"/>
        <v>10</v>
      </c>
      <c r="F26" s="1">
        <f t="shared" si="1"/>
        <v>1</v>
      </c>
      <c r="G26" s="1" t="str">
        <f t="shared" si="2"/>
        <v>Yes</v>
      </c>
      <c r="H26" s="1" t="s">
        <v>195</v>
      </c>
      <c r="I26" s="1" t="s">
        <v>683</v>
      </c>
      <c r="J26" s="1" t="s">
        <v>189</v>
      </c>
    </row>
    <row r="27" spans="1:10" ht="15.6">
      <c r="A27" s="1"/>
      <c r="B27" s="1" t="s">
        <v>511</v>
      </c>
      <c r="C27" s="1" t="s">
        <v>14</v>
      </c>
      <c r="D27" s="1">
        <f t="shared" si="0"/>
        <v>9</v>
      </c>
      <c r="E27" s="1">
        <f t="shared" si="0"/>
        <v>23</v>
      </c>
      <c r="F27" s="1">
        <f t="shared" si="1"/>
        <v>14</v>
      </c>
      <c r="G27" s="1" t="str">
        <f t="shared" si="2"/>
        <v>Yes</v>
      </c>
      <c r="H27" s="1" t="s">
        <v>196</v>
      </c>
      <c r="I27" s="1" t="s">
        <v>684</v>
      </c>
      <c r="J27" s="1" t="s">
        <v>189</v>
      </c>
    </row>
    <row r="28" spans="1:10" ht="15.6">
      <c r="A28" s="1"/>
      <c r="B28" s="1" t="s">
        <v>512</v>
      </c>
      <c r="C28" s="1" t="s">
        <v>513</v>
      </c>
      <c r="D28" s="1">
        <f t="shared" si="0"/>
        <v>7</v>
      </c>
      <c r="E28" s="1">
        <f t="shared" si="0"/>
        <v>24</v>
      </c>
      <c r="F28" s="1">
        <f t="shared" si="1"/>
        <v>17</v>
      </c>
      <c r="G28" s="1" t="str">
        <f t="shared" si="2"/>
        <v>Yes</v>
      </c>
      <c r="H28" s="1" t="s">
        <v>196</v>
      </c>
      <c r="I28" s="1" t="s">
        <v>685</v>
      </c>
      <c r="J28" s="1" t="s">
        <v>187</v>
      </c>
    </row>
    <row r="29" spans="1:10" ht="15.6">
      <c r="A29" s="1"/>
      <c r="B29" s="1" t="s">
        <v>514</v>
      </c>
      <c r="C29" s="1" t="s">
        <v>515</v>
      </c>
      <c r="D29" s="1">
        <f t="shared" si="0"/>
        <v>7</v>
      </c>
      <c r="E29" s="1">
        <f t="shared" si="0"/>
        <v>26</v>
      </c>
      <c r="F29" s="1">
        <f t="shared" si="1"/>
        <v>19</v>
      </c>
      <c r="G29" s="1" t="str">
        <f t="shared" si="2"/>
        <v>Yes</v>
      </c>
      <c r="H29" s="1" t="s">
        <v>197</v>
      </c>
      <c r="I29" s="1" t="s">
        <v>686</v>
      </c>
      <c r="J29" s="1" t="s">
        <v>187</v>
      </c>
    </row>
    <row r="30" spans="1:10" ht="15.6">
      <c r="A30" s="1"/>
      <c r="B30" s="1" t="s">
        <v>451</v>
      </c>
      <c r="C30" s="1" t="s">
        <v>516</v>
      </c>
      <c r="D30" s="1">
        <f t="shared" si="0"/>
        <v>28</v>
      </c>
      <c r="E30" s="1">
        <f t="shared" si="0"/>
        <v>51</v>
      </c>
      <c r="F30" s="1">
        <f t="shared" si="1"/>
        <v>23</v>
      </c>
      <c r="G30" s="1" t="str">
        <f t="shared" si="2"/>
        <v>Yes</v>
      </c>
      <c r="H30" s="1" t="s">
        <v>197</v>
      </c>
      <c r="I30" s="1" t="s">
        <v>207</v>
      </c>
      <c r="J30" s="1" t="s">
        <v>277</v>
      </c>
    </row>
    <row r="31" spans="1:10" ht="15.6">
      <c r="A31" s="1"/>
      <c r="B31" s="1" t="s">
        <v>517</v>
      </c>
      <c r="C31" s="1" t="s">
        <v>518</v>
      </c>
      <c r="D31" s="1">
        <f t="shared" si="0"/>
        <v>5</v>
      </c>
      <c r="E31" s="1">
        <f t="shared" si="0"/>
        <v>32</v>
      </c>
      <c r="F31" s="1">
        <f t="shared" si="1"/>
        <v>27</v>
      </c>
      <c r="G31" s="1" t="str">
        <f t="shared" si="2"/>
        <v>Yes</v>
      </c>
      <c r="H31" s="1" t="s">
        <v>197</v>
      </c>
      <c r="I31" s="1" t="s">
        <v>687</v>
      </c>
      <c r="J31" s="1" t="s">
        <v>277</v>
      </c>
    </row>
    <row r="32" spans="1:10" ht="15.6">
      <c r="A32" s="1"/>
      <c r="B32" s="1" t="s">
        <v>67</v>
      </c>
      <c r="C32" s="1" t="s">
        <v>66</v>
      </c>
      <c r="D32" s="1">
        <f t="shared" si="0"/>
        <v>9</v>
      </c>
      <c r="E32" s="1">
        <f t="shared" si="0"/>
        <v>31</v>
      </c>
      <c r="F32" s="1">
        <f t="shared" si="1"/>
        <v>22</v>
      </c>
      <c r="G32" s="1" t="str">
        <f t="shared" si="2"/>
        <v>Yes</v>
      </c>
      <c r="H32" s="1" t="s">
        <v>197</v>
      </c>
      <c r="I32" s="1" t="s">
        <v>212</v>
      </c>
      <c r="J32" s="1" t="s">
        <v>277</v>
      </c>
    </row>
    <row r="33" spans="1:10" ht="15.6">
      <c r="A33" s="1"/>
      <c r="B33" s="1" t="s">
        <v>519</v>
      </c>
      <c r="C33" s="1" t="s">
        <v>520</v>
      </c>
      <c r="D33" s="1">
        <f t="shared" si="0"/>
        <v>30</v>
      </c>
      <c r="E33" s="1">
        <f t="shared" si="0"/>
        <v>24</v>
      </c>
      <c r="F33" s="1">
        <f t="shared" si="1"/>
        <v>-6</v>
      </c>
      <c r="G33" s="1" t="str">
        <f t="shared" si="2"/>
        <v>No</v>
      </c>
      <c r="H33" s="1" t="s">
        <v>197</v>
      </c>
      <c r="I33" s="1" t="s">
        <v>688</v>
      </c>
      <c r="J33" s="1" t="s">
        <v>277</v>
      </c>
    </row>
    <row r="34" spans="1:10" ht="15.6">
      <c r="A34" s="1"/>
      <c r="B34" s="1" t="s">
        <v>521</v>
      </c>
      <c r="C34" s="1" t="s">
        <v>522</v>
      </c>
      <c r="D34" s="1">
        <f t="shared" si="0"/>
        <v>9</v>
      </c>
      <c r="E34" s="1">
        <f t="shared" si="0"/>
        <v>23</v>
      </c>
      <c r="F34" s="1">
        <f t="shared" si="1"/>
        <v>14</v>
      </c>
      <c r="G34" s="1" t="str">
        <f t="shared" si="2"/>
        <v>Yes</v>
      </c>
      <c r="H34" s="1" t="s">
        <v>197</v>
      </c>
      <c r="I34" s="1" t="s">
        <v>689</v>
      </c>
      <c r="J34" s="1" t="s">
        <v>277</v>
      </c>
    </row>
    <row r="35" spans="1:10" ht="15.6">
      <c r="A35" s="1"/>
      <c r="B35" s="1" t="s">
        <v>523</v>
      </c>
      <c r="C35" s="1" t="s">
        <v>524</v>
      </c>
      <c r="D35" s="1">
        <f t="shared" si="0"/>
        <v>20</v>
      </c>
      <c r="E35" s="1">
        <f t="shared" si="0"/>
        <v>31</v>
      </c>
      <c r="F35" s="1">
        <f t="shared" si="1"/>
        <v>11</v>
      </c>
      <c r="G35" s="1" t="str">
        <f t="shared" si="2"/>
        <v>Yes</v>
      </c>
      <c r="H35" s="1" t="s">
        <v>198</v>
      </c>
      <c r="I35" s="1" t="s">
        <v>690</v>
      </c>
      <c r="J35" s="1" t="s">
        <v>187</v>
      </c>
    </row>
    <row r="36" spans="1:10" ht="15.6">
      <c r="A36" s="1"/>
      <c r="B36" s="1" t="s">
        <v>525</v>
      </c>
      <c r="C36" s="1" t="s">
        <v>526</v>
      </c>
      <c r="D36" s="1">
        <f t="shared" si="0"/>
        <v>10</v>
      </c>
      <c r="E36" s="1">
        <f t="shared" si="0"/>
        <v>18</v>
      </c>
      <c r="F36" s="1">
        <f t="shared" si="1"/>
        <v>8</v>
      </c>
      <c r="G36" s="1" t="str">
        <f t="shared" si="2"/>
        <v>Yes</v>
      </c>
      <c r="H36" s="1" t="s">
        <v>198</v>
      </c>
      <c r="I36" s="1" t="s">
        <v>691</v>
      </c>
      <c r="J36" s="1" t="s">
        <v>187</v>
      </c>
    </row>
    <row r="37" spans="1:10" ht="15.6">
      <c r="A37" s="1"/>
      <c r="B37" s="1" t="s">
        <v>527</v>
      </c>
      <c r="C37" s="1" t="s">
        <v>528</v>
      </c>
      <c r="D37" s="1">
        <f t="shared" si="0"/>
        <v>19</v>
      </c>
      <c r="E37" s="1">
        <f t="shared" si="0"/>
        <v>26</v>
      </c>
      <c r="F37" s="1">
        <f t="shared" si="1"/>
        <v>7</v>
      </c>
      <c r="G37" s="1" t="str">
        <f t="shared" si="2"/>
        <v>Yes</v>
      </c>
      <c r="H37" s="1" t="s">
        <v>198</v>
      </c>
      <c r="I37" s="1" t="s">
        <v>692</v>
      </c>
      <c r="J37" s="1" t="s">
        <v>187</v>
      </c>
    </row>
    <row r="38" spans="1:10" ht="15.6">
      <c r="A38" s="1"/>
      <c r="B38" s="1" t="s">
        <v>529</v>
      </c>
      <c r="C38" s="1" t="s">
        <v>530</v>
      </c>
      <c r="D38" s="1">
        <f t="shared" si="0"/>
        <v>19</v>
      </c>
      <c r="E38" s="1">
        <f t="shared" si="0"/>
        <v>25</v>
      </c>
      <c r="F38" s="1">
        <f t="shared" si="1"/>
        <v>6</v>
      </c>
      <c r="G38" s="1" t="str">
        <f t="shared" si="2"/>
        <v>Yes</v>
      </c>
      <c r="H38" s="1" t="s">
        <v>198</v>
      </c>
      <c r="I38" s="1" t="s">
        <v>693</v>
      </c>
      <c r="J38" s="1" t="s">
        <v>187</v>
      </c>
    </row>
    <row r="39" spans="1:10" ht="15.6">
      <c r="A39" s="1"/>
      <c r="B39" s="1" t="s">
        <v>531</v>
      </c>
      <c r="C39" s="1" t="s">
        <v>532</v>
      </c>
      <c r="D39" s="1">
        <f t="shared" si="0"/>
        <v>23</v>
      </c>
      <c r="E39" s="1">
        <f t="shared" si="0"/>
        <v>33</v>
      </c>
      <c r="F39" s="1">
        <f t="shared" si="1"/>
        <v>10</v>
      </c>
      <c r="G39" s="1" t="str">
        <f t="shared" si="2"/>
        <v>Yes</v>
      </c>
      <c r="H39" s="1" t="s">
        <v>199</v>
      </c>
      <c r="I39" s="1" t="s">
        <v>694</v>
      </c>
      <c r="J39" s="1" t="s">
        <v>187</v>
      </c>
    </row>
    <row r="40" spans="1:10" ht="15.6">
      <c r="A40" s="1"/>
      <c r="B40" s="1" t="s">
        <v>533</v>
      </c>
      <c r="C40" s="1" t="s">
        <v>534</v>
      </c>
      <c r="D40" s="1">
        <f t="shared" si="0"/>
        <v>10</v>
      </c>
      <c r="E40" s="1">
        <f t="shared" si="0"/>
        <v>17</v>
      </c>
      <c r="F40" s="1">
        <f t="shared" si="1"/>
        <v>7</v>
      </c>
      <c r="G40" s="1" t="str">
        <f t="shared" si="2"/>
        <v>Yes</v>
      </c>
      <c r="H40" s="1" t="s">
        <v>200</v>
      </c>
      <c r="I40" s="1" t="s">
        <v>695</v>
      </c>
      <c r="J40" s="1" t="s">
        <v>241</v>
      </c>
    </row>
    <row r="41" spans="1:10" ht="15.6">
      <c r="A41" s="1"/>
      <c r="B41" s="1" t="s">
        <v>535</v>
      </c>
      <c r="C41" s="1" t="s">
        <v>536</v>
      </c>
      <c r="D41" s="1">
        <f t="shared" si="0"/>
        <v>8</v>
      </c>
      <c r="E41" s="1">
        <f t="shared" si="0"/>
        <v>39</v>
      </c>
      <c r="F41" s="1">
        <f t="shared" si="1"/>
        <v>31</v>
      </c>
      <c r="G41" s="1" t="str">
        <f t="shared" si="2"/>
        <v>Yes</v>
      </c>
      <c r="H41" s="1" t="s">
        <v>202</v>
      </c>
      <c r="I41" s="1" t="s">
        <v>696</v>
      </c>
      <c r="J41" s="1" t="s">
        <v>241</v>
      </c>
    </row>
    <row r="42" spans="1:10" ht="15.6">
      <c r="A42" s="1"/>
      <c r="B42" s="1" t="s">
        <v>537</v>
      </c>
      <c r="C42" s="1" t="s">
        <v>538</v>
      </c>
      <c r="D42" s="1">
        <f t="shared" si="0"/>
        <v>22</v>
      </c>
      <c r="E42" s="1">
        <f t="shared" si="0"/>
        <v>26</v>
      </c>
      <c r="F42" s="1">
        <f t="shared" si="1"/>
        <v>4</v>
      </c>
      <c r="G42" s="1" t="str">
        <f t="shared" si="2"/>
        <v>Yes</v>
      </c>
      <c r="H42" s="1" t="s">
        <v>202</v>
      </c>
      <c r="I42" s="1" t="s">
        <v>233</v>
      </c>
      <c r="J42" s="1" t="s">
        <v>189</v>
      </c>
    </row>
    <row r="43" spans="1:10" ht="15.6">
      <c r="A43" s="1"/>
      <c r="B43" s="1" t="s">
        <v>539</v>
      </c>
      <c r="C43" s="1" t="s">
        <v>540</v>
      </c>
      <c r="D43" s="1">
        <f t="shared" si="0"/>
        <v>20</v>
      </c>
      <c r="E43" s="1">
        <f t="shared" si="0"/>
        <v>35</v>
      </c>
      <c r="F43" s="1">
        <f t="shared" si="1"/>
        <v>15</v>
      </c>
      <c r="G43" s="1" t="str">
        <f t="shared" si="2"/>
        <v>Yes</v>
      </c>
      <c r="H43" s="1" t="s">
        <v>202</v>
      </c>
      <c r="I43" s="1" t="s">
        <v>697</v>
      </c>
      <c r="J43" s="1" t="s">
        <v>187</v>
      </c>
    </row>
    <row r="44" spans="1:10" ht="15.6">
      <c r="A44" s="1"/>
      <c r="B44" s="1" t="s">
        <v>412</v>
      </c>
      <c r="C44" s="1" t="s">
        <v>54</v>
      </c>
      <c r="D44" s="1">
        <f t="shared" si="0"/>
        <v>19</v>
      </c>
      <c r="E44" s="1">
        <f t="shared" si="0"/>
        <v>27</v>
      </c>
      <c r="F44" s="1">
        <f t="shared" si="1"/>
        <v>8</v>
      </c>
      <c r="G44" s="1" t="str">
        <f t="shared" si="2"/>
        <v>Yes</v>
      </c>
      <c r="H44" s="1" t="s">
        <v>197</v>
      </c>
      <c r="I44" s="1" t="s">
        <v>698</v>
      </c>
      <c r="J44" s="1" t="s">
        <v>277</v>
      </c>
    </row>
    <row r="45" spans="1:10" ht="15.6">
      <c r="A45" s="1"/>
      <c r="B45" s="1" t="s">
        <v>541</v>
      </c>
      <c r="C45" s="1" t="s">
        <v>542</v>
      </c>
      <c r="D45" s="1">
        <f t="shared" si="0"/>
        <v>15</v>
      </c>
      <c r="E45" s="1">
        <f t="shared" si="0"/>
        <v>31</v>
      </c>
      <c r="F45" s="1">
        <f t="shared" si="1"/>
        <v>16</v>
      </c>
      <c r="G45" s="1" t="str">
        <f t="shared" si="2"/>
        <v>Yes</v>
      </c>
      <c r="H45" s="1" t="s">
        <v>198</v>
      </c>
      <c r="I45" s="1" t="s">
        <v>699</v>
      </c>
      <c r="J45" s="1" t="s">
        <v>187</v>
      </c>
    </row>
    <row r="46" spans="1:10" ht="15.6">
      <c r="A46" s="1"/>
      <c r="B46" s="1" t="s">
        <v>543</v>
      </c>
      <c r="C46" s="1" t="s">
        <v>544</v>
      </c>
      <c r="D46" s="1">
        <f t="shared" si="0"/>
        <v>23</v>
      </c>
      <c r="E46" s="1">
        <f t="shared" si="0"/>
        <v>44</v>
      </c>
      <c r="F46" s="1">
        <f t="shared" si="1"/>
        <v>21</v>
      </c>
      <c r="G46" s="1" t="str">
        <f t="shared" si="2"/>
        <v>Yes</v>
      </c>
      <c r="H46" s="1" t="s">
        <v>195</v>
      </c>
      <c r="I46" s="1" t="s">
        <v>700</v>
      </c>
      <c r="J46" s="1" t="s">
        <v>241</v>
      </c>
    </row>
    <row r="47" spans="1:10" ht="15.6">
      <c r="A47" s="1"/>
      <c r="B47" s="1" t="s">
        <v>477</v>
      </c>
      <c r="C47" s="1" t="s">
        <v>545</v>
      </c>
      <c r="D47" s="1">
        <f t="shared" si="0"/>
        <v>14</v>
      </c>
      <c r="E47" s="1">
        <f t="shared" si="0"/>
        <v>29</v>
      </c>
      <c r="F47" s="1">
        <f t="shared" si="1"/>
        <v>15</v>
      </c>
      <c r="G47" s="1" t="str">
        <f t="shared" si="2"/>
        <v>Yes</v>
      </c>
      <c r="H47" s="1" t="s">
        <v>197</v>
      </c>
      <c r="I47" s="1" t="s">
        <v>669</v>
      </c>
      <c r="J47" s="1" t="s">
        <v>277</v>
      </c>
    </row>
    <row r="48" spans="1:10" ht="15.6">
      <c r="A48" s="1"/>
      <c r="B48" s="1" t="s">
        <v>58</v>
      </c>
      <c r="C48" s="1" t="s">
        <v>546</v>
      </c>
      <c r="D48" s="1">
        <f t="shared" si="0"/>
        <v>12</v>
      </c>
      <c r="E48" s="1">
        <f t="shared" si="0"/>
        <v>28</v>
      </c>
      <c r="F48" s="1">
        <f t="shared" si="1"/>
        <v>16</v>
      </c>
      <c r="G48" s="1" t="str">
        <f t="shared" si="2"/>
        <v>Yes</v>
      </c>
      <c r="H48" s="1" t="s">
        <v>197</v>
      </c>
      <c r="I48" s="1" t="s">
        <v>206</v>
      </c>
      <c r="J48" s="1" t="s">
        <v>277</v>
      </c>
    </row>
    <row r="49" spans="1:10" ht="15.6">
      <c r="A49" s="1"/>
      <c r="B49" s="1" t="s">
        <v>132</v>
      </c>
      <c r="C49" s="1" t="s">
        <v>131</v>
      </c>
      <c r="D49" s="1">
        <f t="shared" si="0"/>
        <v>10</v>
      </c>
      <c r="E49" s="1">
        <f t="shared" si="0"/>
        <v>19</v>
      </c>
      <c r="F49" s="1">
        <f t="shared" si="1"/>
        <v>9</v>
      </c>
      <c r="G49" s="1" t="str">
        <f t="shared" si="2"/>
        <v>Yes</v>
      </c>
      <c r="H49" s="1" t="s">
        <v>197</v>
      </c>
      <c r="I49" s="1" t="s">
        <v>701</v>
      </c>
      <c r="J49" s="1" t="s">
        <v>189</v>
      </c>
    </row>
    <row r="50" spans="1:10" ht="15.6">
      <c r="A50" s="1"/>
      <c r="B50" s="1" t="s">
        <v>547</v>
      </c>
      <c r="C50" s="1" t="s">
        <v>548</v>
      </c>
      <c r="D50" s="1">
        <f t="shared" si="0"/>
        <v>14</v>
      </c>
      <c r="E50" s="1">
        <f t="shared" si="0"/>
        <v>23</v>
      </c>
      <c r="F50" s="1">
        <f t="shared" si="1"/>
        <v>9</v>
      </c>
      <c r="G50" s="1" t="str">
        <f t="shared" si="2"/>
        <v>Yes</v>
      </c>
      <c r="H50" s="1" t="s">
        <v>197</v>
      </c>
      <c r="I50" s="1" t="s">
        <v>702</v>
      </c>
      <c r="J50" s="1" t="s">
        <v>277</v>
      </c>
    </row>
    <row r="51" spans="1:10" ht="15.6">
      <c r="A51" s="1"/>
      <c r="B51" s="1" t="s">
        <v>549</v>
      </c>
      <c r="C51" s="1" t="s">
        <v>550</v>
      </c>
      <c r="D51" s="1">
        <f t="shared" si="0"/>
        <v>10</v>
      </c>
      <c r="E51" s="1">
        <f t="shared" si="0"/>
        <v>19</v>
      </c>
      <c r="F51" s="1">
        <f t="shared" si="1"/>
        <v>9</v>
      </c>
      <c r="G51" s="1" t="str">
        <f t="shared" si="2"/>
        <v>Yes</v>
      </c>
      <c r="H51" s="1" t="s">
        <v>197</v>
      </c>
      <c r="I51" s="1" t="s">
        <v>703</v>
      </c>
      <c r="J51" s="1" t="s">
        <v>277</v>
      </c>
    </row>
    <row r="52" spans="1:10" ht="15.6">
      <c r="A52" s="1"/>
      <c r="B52" s="1" t="s">
        <v>551</v>
      </c>
      <c r="C52" s="1" t="s">
        <v>552</v>
      </c>
      <c r="D52" s="1">
        <f t="shared" si="0"/>
        <v>8</v>
      </c>
      <c r="E52" s="1">
        <f t="shared" si="0"/>
        <v>22</v>
      </c>
      <c r="F52" s="1">
        <f t="shared" si="1"/>
        <v>14</v>
      </c>
      <c r="G52" s="1" t="str">
        <f t="shared" si="2"/>
        <v>Yes</v>
      </c>
      <c r="H52" s="1" t="s">
        <v>197</v>
      </c>
      <c r="I52" s="1" t="s">
        <v>704</v>
      </c>
      <c r="J52" s="1" t="s">
        <v>277</v>
      </c>
    </row>
    <row r="53" spans="1:10" ht="15.6">
      <c r="A53" s="1"/>
      <c r="B53" s="1" t="s">
        <v>553</v>
      </c>
      <c r="C53" s="1" t="s">
        <v>554</v>
      </c>
      <c r="D53" s="1">
        <f t="shared" si="0"/>
        <v>18</v>
      </c>
      <c r="E53" s="1">
        <f t="shared" si="0"/>
        <v>50</v>
      </c>
      <c r="F53" s="1">
        <f t="shared" si="1"/>
        <v>32</v>
      </c>
      <c r="G53" s="1" t="str">
        <f t="shared" si="2"/>
        <v>Yes</v>
      </c>
      <c r="H53" s="1" t="s">
        <v>197</v>
      </c>
      <c r="I53" s="1" t="s">
        <v>705</v>
      </c>
      <c r="J53" s="1" t="s">
        <v>187</v>
      </c>
    </row>
    <row r="54" spans="1:10" ht="15.6">
      <c r="A54" s="1"/>
      <c r="B54" s="1" t="s">
        <v>358</v>
      </c>
      <c r="C54" s="1" t="s">
        <v>74</v>
      </c>
      <c r="D54" s="1">
        <f t="shared" si="0"/>
        <v>10</v>
      </c>
      <c r="E54" s="1">
        <f t="shared" si="0"/>
        <v>21</v>
      </c>
      <c r="F54" s="1">
        <f t="shared" si="1"/>
        <v>11</v>
      </c>
      <c r="G54" s="1" t="str">
        <f t="shared" si="2"/>
        <v>Yes</v>
      </c>
      <c r="H54" s="1" t="s">
        <v>198</v>
      </c>
      <c r="I54" s="1" t="s">
        <v>706</v>
      </c>
      <c r="J54" s="1" t="s">
        <v>187</v>
      </c>
    </row>
    <row r="55" spans="1:10" ht="15.6">
      <c r="A55" s="1"/>
      <c r="B55" s="1" t="s">
        <v>555</v>
      </c>
      <c r="C55" s="1" t="s">
        <v>556</v>
      </c>
      <c r="D55" s="1">
        <f t="shared" si="0"/>
        <v>19</v>
      </c>
      <c r="E55" s="1">
        <f t="shared" si="0"/>
        <v>16</v>
      </c>
      <c r="F55" s="1">
        <f t="shared" si="1"/>
        <v>-3</v>
      </c>
      <c r="G55" s="1" t="str">
        <f t="shared" si="2"/>
        <v>No</v>
      </c>
      <c r="H55" s="1" t="s">
        <v>198</v>
      </c>
      <c r="I55" s="1" t="s">
        <v>707</v>
      </c>
      <c r="J55" s="1" t="s">
        <v>187</v>
      </c>
    </row>
    <row r="56" spans="1:10" ht="15.6">
      <c r="A56" s="1"/>
      <c r="B56" s="1" t="s">
        <v>489</v>
      </c>
      <c r="C56" s="1" t="s">
        <v>156</v>
      </c>
      <c r="D56" s="1">
        <f t="shared" si="0"/>
        <v>19</v>
      </c>
      <c r="E56" s="1">
        <f t="shared" si="0"/>
        <v>14</v>
      </c>
      <c r="F56" s="1">
        <f t="shared" si="1"/>
        <v>-5</v>
      </c>
      <c r="G56" s="1" t="str">
        <f t="shared" si="2"/>
        <v>No</v>
      </c>
      <c r="H56" s="1" t="s">
        <v>198</v>
      </c>
      <c r="I56" s="1" t="s">
        <v>674</v>
      </c>
      <c r="J56" s="1" t="s">
        <v>187</v>
      </c>
    </row>
    <row r="57" spans="1:10" ht="15.6">
      <c r="A57" s="1"/>
      <c r="B57" s="1" t="s">
        <v>557</v>
      </c>
      <c r="C57" s="1" t="s">
        <v>558</v>
      </c>
      <c r="D57" s="1">
        <f t="shared" si="0"/>
        <v>20</v>
      </c>
      <c r="E57" s="1">
        <f t="shared" si="0"/>
        <v>37</v>
      </c>
      <c r="F57" s="1">
        <f t="shared" si="1"/>
        <v>17</v>
      </c>
      <c r="G57" s="1" t="str">
        <f t="shared" si="2"/>
        <v>Yes</v>
      </c>
      <c r="H57" s="1" t="s">
        <v>198</v>
      </c>
      <c r="I57" s="1" t="s">
        <v>708</v>
      </c>
      <c r="J57" s="1" t="s">
        <v>187</v>
      </c>
    </row>
    <row r="58" spans="1:10" ht="15.6">
      <c r="A58" s="1"/>
      <c r="B58" s="1" t="s">
        <v>559</v>
      </c>
      <c r="C58" s="1" t="s">
        <v>560</v>
      </c>
      <c r="D58" s="1">
        <f t="shared" si="0"/>
        <v>13</v>
      </c>
      <c r="E58" s="1">
        <f t="shared" si="0"/>
        <v>20</v>
      </c>
      <c r="F58" s="1">
        <f t="shared" si="1"/>
        <v>7</v>
      </c>
      <c r="G58" s="1" t="str">
        <f t="shared" si="2"/>
        <v>Yes</v>
      </c>
      <c r="H58" s="1" t="s">
        <v>201</v>
      </c>
      <c r="I58" s="1" t="s">
        <v>709</v>
      </c>
      <c r="J58" s="1" t="s">
        <v>189</v>
      </c>
    </row>
    <row r="59" spans="1:10" ht="15.6">
      <c r="A59" s="1"/>
      <c r="B59" s="1" t="s">
        <v>561</v>
      </c>
      <c r="C59" s="1" t="s">
        <v>562</v>
      </c>
      <c r="D59" s="1">
        <f t="shared" si="0"/>
        <v>10</v>
      </c>
      <c r="E59" s="1">
        <f t="shared" si="0"/>
        <v>20</v>
      </c>
      <c r="F59" s="1">
        <f t="shared" si="1"/>
        <v>10</v>
      </c>
      <c r="G59" s="1" t="str">
        <f t="shared" si="2"/>
        <v>Yes</v>
      </c>
      <c r="H59" s="1" t="s">
        <v>200</v>
      </c>
      <c r="I59" s="1" t="s">
        <v>710</v>
      </c>
      <c r="J59" s="1" t="s">
        <v>189</v>
      </c>
    </row>
    <row r="60" spans="1:10" ht="15.6">
      <c r="A60" s="1" t="s">
        <v>45</v>
      </c>
      <c r="B60" s="4"/>
      <c r="C60" s="4"/>
      <c r="D60" s="4">
        <f>AVERAGE(D3:D59)</f>
        <v>15.964912280701755</v>
      </c>
      <c r="E60" s="4">
        <f>AVERAGE(E3:E59)</f>
        <v>25.298245614035089</v>
      </c>
      <c r="F60" s="4">
        <f>AVERAGE(F3:F59)</f>
        <v>9.3333333333333339</v>
      </c>
      <c r="G60" s="1"/>
      <c r="H60" s="1"/>
      <c r="I60" s="1"/>
      <c r="J60" s="1"/>
    </row>
    <row r="61" spans="1:10" ht="15.6">
      <c r="A61" s="1" t="s">
        <v>46</v>
      </c>
      <c r="B61" s="1">
        <f>COUNTA(B3:B59)</f>
        <v>57</v>
      </c>
      <c r="C61" s="1">
        <f>COUNTA(C3:C59)</f>
        <v>57</v>
      </c>
      <c r="D61" s="1"/>
      <c r="E61" s="1"/>
      <c r="F61" s="1"/>
      <c r="G61" s="1">
        <f>COUNTIF(G3:G59, "Yes")</f>
        <v>49</v>
      </c>
      <c r="H61" s="1">
        <f>COUNTA(H3:H59)</f>
        <v>57</v>
      </c>
      <c r="I61" s="1"/>
      <c r="J61" s="1">
        <f t="shared" ref="J61" si="3">COUNTA(J3:J59)</f>
        <v>57</v>
      </c>
    </row>
    <row r="62" spans="1:10" ht="15.6">
      <c r="A62" s="1" t="s">
        <v>123</v>
      </c>
      <c r="B62" s="1"/>
      <c r="C62" s="1"/>
      <c r="D62" s="1"/>
      <c r="E62" s="1"/>
      <c r="F62" s="1"/>
      <c r="G62" s="5">
        <f>G61/B61</f>
        <v>0.85964912280701755</v>
      </c>
      <c r="H62" s="5"/>
      <c r="I62" s="1"/>
      <c r="J62" s="1"/>
    </row>
    <row r="63" spans="1:10" ht="15.6">
      <c r="A63" s="1" t="s">
        <v>581</v>
      </c>
      <c r="B63" s="1"/>
      <c r="C63" s="1"/>
      <c r="D63" s="1"/>
      <c r="E63" s="1"/>
      <c r="F63" s="1"/>
      <c r="G63" s="1"/>
      <c r="H63" s="1">
        <f>COUNTIF(H3:H59, "Quebec")</f>
        <v>22</v>
      </c>
      <c r="I63" s="1"/>
      <c r="J63" s="1"/>
    </row>
    <row r="64" spans="1:10" ht="15.6">
      <c r="A64" s="1" t="s">
        <v>582</v>
      </c>
      <c r="B64" s="1"/>
      <c r="C64" s="1"/>
      <c r="D64" s="1"/>
      <c r="E64" s="1"/>
      <c r="F64" s="1"/>
      <c r="G64" s="1"/>
      <c r="H64" s="8">
        <f>H63/H61</f>
        <v>0.38596491228070173</v>
      </c>
      <c r="I64" s="1"/>
      <c r="J64" s="1"/>
    </row>
    <row r="65" spans="1:10" ht="15.6">
      <c r="A65" s="1" t="s">
        <v>616</v>
      </c>
      <c r="B65" s="1"/>
      <c r="C65" s="1"/>
      <c r="D65" s="1"/>
      <c r="E65" s="1"/>
      <c r="F65" s="1"/>
      <c r="G65" s="1"/>
      <c r="H65" s="1">
        <f>COUNTIF(H3:H59, "Ontario")</f>
        <v>15</v>
      </c>
      <c r="I65" s="1"/>
      <c r="J65" s="1"/>
    </row>
    <row r="66" spans="1:10" ht="15.6">
      <c r="A66" s="1" t="s">
        <v>617</v>
      </c>
      <c r="B66" s="1"/>
      <c r="C66" s="1"/>
      <c r="D66" s="1"/>
      <c r="E66" s="1"/>
      <c r="F66" s="1"/>
      <c r="G66" s="1"/>
      <c r="H66" s="8">
        <f>H65/H61</f>
        <v>0.26315789473684209</v>
      </c>
      <c r="I66" s="1"/>
      <c r="J66" s="1"/>
    </row>
    <row r="67" spans="1:10" ht="15.6">
      <c r="A67" s="1" t="s">
        <v>234</v>
      </c>
      <c r="B67" s="1"/>
      <c r="C67" s="1"/>
      <c r="D67" s="1"/>
      <c r="E67" s="1"/>
      <c r="F67" s="1"/>
      <c r="G67" s="1"/>
      <c r="H67" s="1"/>
      <c r="I67" s="1"/>
      <c r="J67" s="1">
        <f>COUNTIF(J3:J59, "Conservative")</f>
        <v>8</v>
      </c>
    </row>
    <row r="68" spans="1:10" ht="15.6">
      <c r="A68" s="1" t="s">
        <v>612</v>
      </c>
      <c r="B68" s="1"/>
      <c r="C68" s="1"/>
      <c r="D68" s="1"/>
      <c r="E68" s="1"/>
      <c r="F68" s="1"/>
      <c r="G68" s="1"/>
      <c r="H68" s="1"/>
      <c r="I68" s="1"/>
      <c r="J68" s="8">
        <f>J67/J61</f>
        <v>0.14035087719298245</v>
      </c>
    </row>
    <row r="69" spans="1:10" ht="15.6">
      <c r="A69" s="1" t="s">
        <v>235</v>
      </c>
      <c r="B69" s="1"/>
      <c r="C69" s="1"/>
      <c r="D69" s="1"/>
      <c r="E69" s="1"/>
      <c r="F69" s="1"/>
      <c r="G69" s="1"/>
      <c r="H69" s="1"/>
      <c r="I69" s="1"/>
      <c r="J69" s="1">
        <f>COUNTIF(J3:J59, "Liberal")</f>
        <v>26</v>
      </c>
    </row>
    <row r="70" spans="1:10" ht="15.6">
      <c r="A70" s="1" t="s">
        <v>613</v>
      </c>
      <c r="B70" s="1"/>
      <c r="C70" s="1"/>
      <c r="D70" s="1"/>
      <c r="E70" s="1"/>
      <c r="F70" s="1"/>
      <c r="G70" s="1"/>
      <c r="H70" s="1"/>
      <c r="I70" s="1"/>
      <c r="J70" s="8">
        <f>J69/J61</f>
        <v>0.45614035087719296</v>
      </c>
    </row>
    <row r="71" spans="1:10" ht="15.6">
      <c r="A71" s="1" t="s">
        <v>237</v>
      </c>
      <c r="B71" s="1"/>
      <c r="C71" s="1"/>
      <c r="D71" s="1"/>
      <c r="E71" s="1"/>
      <c r="F71" s="1"/>
      <c r="G71" s="1"/>
      <c r="H71" s="1"/>
      <c r="I71" s="1"/>
      <c r="J71" s="17">
        <f>COUNTIF(J3:J59, "Bloc")</f>
        <v>17</v>
      </c>
    </row>
    <row r="72" spans="1:10" ht="15.6">
      <c r="A72" s="1" t="s">
        <v>238</v>
      </c>
      <c r="B72" s="1"/>
      <c r="C72" s="1"/>
      <c r="D72" s="1"/>
      <c r="E72" s="1"/>
      <c r="F72" s="1"/>
      <c r="G72" s="1"/>
      <c r="H72" s="1"/>
      <c r="I72" s="1"/>
      <c r="J72" s="8">
        <f>J71/J61</f>
        <v>0.2982456140350877</v>
      </c>
    </row>
    <row r="73" spans="1:10" ht="15.6">
      <c r="A73" s="1" t="s">
        <v>614</v>
      </c>
      <c r="B73" s="1"/>
      <c r="C73" s="1"/>
      <c r="D73" s="1"/>
      <c r="E73" s="1"/>
      <c r="F73" s="1"/>
      <c r="G73" s="1"/>
      <c r="H73" s="1"/>
      <c r="I73" s="1"/>
      <c r="J73" s="1">
        <f>COUNTIF(J3:J59, "New Democrat")</f>
        <v>6</v>
      </c>
    </row>
    <row r="74" spans="1:10" ht="15.6">
      <c r="A74" s="14" t="s">
        <v>615</v>
      </c>
      <c r="I74" s="1"/>
      <c r="J74" s="8">
        <f>J73/J61</f>
        <v>0.10526315789473684</v>
      </c>
    </row>
    <row r="75" spans="1:10" ht="15.6">
      <c r="I75" s="1"/>
      <c r="J75" s="1"/>
    </row>
    <row r="76" spans="1:10" ht="15.6">
      <c r="I76" s="1"/>
      <c r="J76" s="1"/>
    </row>
    <row r="77" spans="1:10" ht="15.6">
      <c r="I77" s="1"/>
      <c r="J77" s="1"/>
    </row>
    <row r="78" spans="1:10" ht="15.6">
      <c r="I78" s="1"/>
      <c r="J78" s="1"/>
    </row>
    <row r="79" spans="1:10" ht="15.6">
      <c r="I79" s="1"/>
      <c r="J79" s="1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5"/>
  <sheetViews>
    <sheetView topLeftCell="C34" workbookViewId="0">
      <selection activeCell="C47" sqref="A47:XFD47"/>
    </sheetView>
  </sheetViews>
  <sheetFormatPr defaultColWidth="9.09765625" defaultRowHeight="15.6"/>
  <cols>
    <col min="1" max="1" width="18.3984375" style="1" bestFit="1" customWidth="1"/>
    <col min="2" max="2" width="39.59765625" style="1" bestFit="1" customWidth="1"/>
    <col min="3" max="3" width="45.09765625" style="1" bestFit="1" customWidth="1"/>
    <col min="4" max="5" width="19.69921875" style="1" bestFit="1" customWidth="1"/>
    <col min="6" max="6" width="9.8984375" style="1" bestFit="1" customWidth="1"/>
    <col min="7" max="7" width="8" style="1" bestFit="1" customWidth="1"/>
    <col min="8" max="8" width="22.59765625" style="1" bestFit="1" customWidth="1"/>
    <col min="9" max="9" width="18.3984375" style="1" bestFit="1" customWidth="1"/>
    <col min="10" max="10" width="11.3984375" style="1" bestFit="1" customWidth="1"/>
    <col min="11" max="16384" width="9.09765625" style="1"/>
  </cols>
  <sheetData>
    <row r="1" spans="1:12" ht="17.399999999999999">
      <c r="A1" s="21" t="s">
        <v>116</v>
      </c>
      <c r="B1" s="21"/>
      <c r="C1" s="21"/>
      <c r="D1" s="21"/>
      <c r="E1" s="21"/>
      <c r="F1" s="21"/>
      <c r="G1" s="21"/>
      <c r="H1" s="21"/>
      <c r="I1" s="21"/>
      <c r="J1" s="21"/>
      <c r="K1" s="6"/>
      <c r="L1" s="6"/>
    </row>
    <row r="2" spans="1:12" ht="16.2">
      <c r="A2" s="7" t="s">
        <v>44</v>
      </c>
      <c r="B2" s="7" t="s">
        <v>118</v>
      </c>
      <c r="C2" s="7" t="s">
        <v>180</v>
      </c>
      <c r="D2" s="7" t="s">
        <v>47</v>
      </c>
      <c r="E2" s="7" t="s">
        <v>48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2">
      <c r="B3" s="1" t="s">
        <v>177</v>
      </c>
      <c r="C3" s="1" t="s">
        <v>51</v>
      </c>
      <c r="D3" s="1">
        <f>LEN(B3)</f>
        <v>18</v>
      </c>
      <c r="E3" s="1">
        <f>LEN(C3)</f>
        <v>36</v>
      </c>
      <c r="F3" s="1">
        <f>E3-D3</f>
        <v>18</v>
      </c>
      <c r="G3" s="1" t="str">
        <f>IF(E3&gt;D3, "Yes","No")</f>
        <v>Yes</v>
      </c>
      <c r="H3" s="1" t="s">
        <v>194</v>
      </c>
      <c r="I3" s="1" t="s">
        <v>186</v>
      </c>
      <c r="J3" s="1" t="s">
        <v>187</v>
      </c>
    </row>
    <row r="4" spans="1:12">
      <c r="B4" s="1" t="s">
        <v>76</v>
      </c>
      <c r="C4" s="1" t="s">
        <v>49</v>
      </c>
      <c r="D4" s="1">
        <f t="shared" ref="D4:E40" si="0">LEN(B4)</f>
        <v>16</v>
      </c>
      <c r="E4" s="1">
        <f t="shared" si="0"/>
        <v>15</v>
      </c>
      <c r="F4" s="1">
        <f t="shared" ref="F4:F39" si="1">E4-D4</f>
        <v>-1</v>
      </c>
      <c r="G4" s="1" t="str">
        <f t="shared" ref="G4:G40" si="2">IF(E4&gt;D4, "Yes","No")</f>
        <v>No</v>
      </c>
      <c r="H4" s="1" t="s">
        <v>194</v>
      </c>
      <c r="I4" s="1" t="s">
        <v>188</v>
      </c>
      <c r="J4" s="1" t="s">
        <v>189</v>
      </c>
    </row>
    <row r="5" spans="1:12">
      <c r="B5" s="1" t="s">
        <v>77</v>
      </c>
      <c r="C5" s="1" t="s">
        <v>52</v>
      </c>
      <c r="D5" s="1">
        <f t="shared" si="0"/>
        <v>16</v>
      </c>
      <c r="E5" s="1">
        <f t="shared" si="0"/>
        <v>28</v>
      </c>
      <c r="F5" s="1">
        <f t="shared" si="1"/>
        <v>12</v>
      </c>
      <c r="G5" s="1" t="str">
        <f t="shared" si="2"/>
        <v>Yes</v>
      </c>
      <c r="H5" s="1" t="s">
        <v>194</v>
      </c>
      <c r="I5" s="1" t="s">
        <v>190</v>
      </c>
      <c r="J5" s="1" t="s">
        <v>189</v>
      </c>
    </row>
    <row r="6" spans="1:12">
      <c r="B6" s="1" t="s">
        <v>78</v>
      </c>
      <c r="C6" s="1" t="s">
        <v>53</v>
      </c>
      <c r="D6" s="1">
        <f t="shared" si="0"/>
        <v>10</v>
      </c>
      <c r="E6" s="1">
        <f t="shared" si="0"/>
        <v>41</v>
      </c>
      <c r="F6" s="1">
        <f t="shared" si="1"/>
        <v>31</v>
      </c>
      <c r="G6" s="1" t="str">
        <f t="shared" si="2"/>
        <v>Yes</v>
      </c>
      <c r="H6" s="1" t="s">
        <v>195</v>
      </c>
      <c r="I6" s="1" t="s">
        <v>191</v>
      </c>
      <c r="J6" s="1" t="s">
        <v>189</v>
      </c>
    </row>
    <row r="7" spans="1:12">
      <c r="B7" s="1" t="s">
        <v>79</v>
      </c>
      <c r="C7" s="1" t="s">
        <v>50</v>
      </c>
      <c r="D7" s="1">
        <f t="shared" si="0"/>
        <v>5</v>
      </c>
      <c r="E7" s="1">
        <f t="shared" si="0"/>
        <v>11</v>
      </c>
      <c r="F7" s="1">
        <f t="shared" si="1"/>
        <v>6</v>
      </c>
      <c r="G7" s="1" t="str">
        <f t="shared" si="2"/>
        <v>Yes</v>
      </c>
      <c r="H7" s="1" t="s">
        <v>196</v>
      </c>
      <c r="I7" s="1" t="s">
        <v>192</v>
      </c>
      <c r="J7" s="1" t="s">
        <v>189</v>
      </c>
    </row>
    <row r="8" spans="1:12">
      <c r="B8" s="1" t="s">
        <v>178</v>
      </c>
      <c r="C8" s="1" t="s">
        <v>14</v>
      </c>
      <c r="D8" s="1">
        <f t="shared" si="0"/>
        <v>19</v>
      </c>
      <c r="E8" s="1">
        <f t="shared" si="0"/>
        <v>23</v>
      </c>
      <c r="F8" s="1">
        <f t="shared" si="1"/>
        <v>4</v>
      </c>
      <c r="G8" s="1" t="str">
        <f t="shared" si="2"/>
        <v>Yes</v>
      </c>
      <c r="H8" s="1" t="s">
        <v>196</v>
      </c>
      <c r="I8" s="1" t="s">
        <v>203</v>
      </c>
      <c r="J8" s="1" t="s">
        <v>189</v>
      </c>
    </row>
    <row r="9" spans="1:12">
      <c r="B9" s="1" t="s">
        <v>179</v>
      </c>
      <c r="C9" s="1" t="s">
        <v>54</v>
      </c>
      <c r="D9" s="1">
        <f t="shared" si="0"/>
        <v>18</v>
      </c>
      <c r="E9" s="1">
        <f t="shared" si="0"/>
        <v>27</v>
      </c>
      <c r="F9" s="1">
        <f t="shared" si="1"/>
        <v>9</v>
      </c>
      <c r="G9" s="1" t="str">
        <f t="shared" si="2"/>
        <v>Yes</v>
      </c>
      <c r="H9" s="1" t="s">
        <v>197</v>
      </c>
      <c r="I9" s="1" t="s">
        <v>204</v>
      </c>
      <c r="J9" s="1" t="s">
        <v>277</v>
      </c>
    </row>
    <row r="10" spans="1:12">
      <c r="B10" s="1" t="s">
        <v>56</v>
      </c>
      <c r="C10" s="1" t="s">
        <v>55</v>
      </c>
      <c r="D10" s="1">
        <f t="shared" si="0"/>
        <v>8</v>
      </c>
      <c r="E10" s="1">
        <f t="shared" si="0"/>
        <v>17</v>
      </c>
      <c r="F10" s="1">
        <f t="shared" si="1"/>
        <v>9</v>
      </c>
      <c r="G10" s="1" t="str">
        <f t="shared" si="2"/>
        <v>Yes</v>
      </c>
      <c r="H10" s="1" t="s">
        <v>197</v>
      </c>
      <c r="I10" s="1" t="s">
        <v>205</v>
      </c>
      <c r="J10" s="1" t="s">
        <v>277</v>
      </c>
    </row>
    <row r="11" spans="1:12">
      <c r="B11" s="1" t="s">
        <v>58</v>
      </c>
      <c r="C11" s="1" t="s">
        <v>57</v>
      </c>
      <c r="D11" s="1">
        <f t="shared" si="0"/>
        <v>12</v>
      </c>
      <c r="E11" s="1">
        <f t="shared" si="0"/>
        <v>32</v>
      </c>
      <c r="F11" s="1">
        <f t="shared" si="1"/>
        <v>20</v>
      </c>
      <c r="G11" s="1" t="str">
        <f t="shared" si="2"/>
        <v>Yes</v>
      </c>
      <c r="H11" s="1" t="s">
        <v>197</v>
      </c>
      <c r="I11" s="1" t="s">
        <v>206</v>
      </c>
      <c r="J11" s="1" t="s">
        <v>277</v>
      </c>
    </row>
    <row r="12" spans="1:12">
      <c r="B12" s="1" t="s">
        <v>80</v>
      </c>
      <c r="C12" s="1" t="s">
        <v>59</v>
      </c>
      <c r="D12" s="1">
        <f t="shared" si="0"/>
        <v>22</v>
      </c>
      <c r="E12" s="1">
        <f t="shared" si="0"/>
        <v>38</v>
      </c>
      <c r="F12" s="1">
        <f t="shared" si="1"/>
        <v>16</v>
      </c>
      <c r="G12" s="1" t="str">
        <f t="shared" si="2"/>
        <v>Yes</v>
      </c>
      <c r="H12" s="1" t="s">
        <v>197</v>
      </c>
      <c r="I12" s="1" t="s">
        <v>207</v>
      </c>
      <c r="J12" s="1" t="s">
        <v>277</v>
      </c>
    </row>
    <row r="13" spans="1:12">
      <c r="B13" s="1" t="s">
        <v>61</v>
      </c>
      <c r="C13" s="1" t="s">
        <v>60</v>
      </c>
      <c r="D13" s="1">
        <f t="shared" si="0"/>
        <v>7</v>
      </c>
      <c r="E13" s="1">
        <f t="shared" si="0"/>
        <v>20</v>
      </c>
      <c r="F13" s="1">
        <f t="shared" si="1"/>
        <v>13</v>
      </c>
      <c r="G13" s="1" t="str">
        <f t="shared" si="2"/>
        <v>Yes</v>
      </c>
      <c r="H13" s="1" t="s">
        <v>197</v>
      </c>
      <c r="I13" s="1" t="s">
        <v>208</v>
      </c>
      <c r="J13" s="1" t="s">
        <v>277</v>
      </c>
    </row>
    <row r="14" spans="1:12">
      <c r="B14" s="1" t="s">
        <v>63</v>
      </c>
      <c r="C14" s="1" t="s">
        <v>62</v>
      </c>
      <c r="D14" s="1">
        <f t="shared" si="0"/>
        <v>9</v>
      </c>
      <c r="E14" s="1">
        <f t="shared" si="0"/>
        <v>24</v>
      </c>
      <c r="F14" s="1">
        <f t="shared" si="1"/>
        <v>15</v>
      </c>
      <c r="G14" s="1" t="str">
        <f t="shared" si="2"/>
        <v>Yes</v>
      </c>
      <c r="H14" s="1" t="s">
        <v>197</v>
      </c>
      <c r="I14" s="1" t="s">
        <v>209</v>
      </c>
      <c r="J14" s="1" t="s">
        <v>277</v>
      </c>
    </row>
    <row r="15" spans="1:12">
      <c r="B15" s="1" t="s">
        <v>81</v>
      </c>
      <c r="C15" s="1" t="s">
        <v>64</v>
      </c>
      <c r="D15" s="1">
        <f t="shared" si="0"/>
        <v>16</v>
      </c>
      <c r="E15" s="1">
        <f t="shared" si="0"/>
        <v>40</v>
      </c>
      <c r="F15" s="1">
        <f t="shared" si="1"/>
        <v>24</v>
      </c>
      <c r="G15" s="1" t="str">
        <f t="shared" si="2"/>
        <v>Yes</v>
      </c>
      <c r="H15" s="1" t="s">
        <v>197</v>
      </c>
      <c r="I15" s="1" t="s">
        <v>210</v>
      </c>
      <c r="J15" s="1" t="s">
        <v>277</v>
      </c>
    </row>
    <row r="16" spans="1:12">
      <c r="B16" s="1" t="s">
        <v>82</v>
      </c>
      <c r="C16" s="1" t="s">
        <v>65</v>
      </c>
      <c r="D16" s="1">
        <f t="shared" si="0"/>
        <v>13</v>
      </c>
      <c r="E16" s="1">
        <f t="shared" si="0"/>
        <v>32</v>
      </c>
      <c r="F16" s="1">
        <f t="shared" si="1"/>
        <v>19</v>
      </c>
      <c r="G16" s="1" t="str">
        <f t="shared" si="2"/>
        <v>Yes</v>
      </c>
      <c r="H16" s="1" t="s">
        <v>197</v>
      </c>
      <c r="I16" s="1" t="s">
        <v>211</v>
      </c>
      <c r="J16" s="1" t="s">
        <v>277</v>
      </c>
    </row>
    <row r="17" spans="2:10">
      <c r="B17" s="1" t="s">
        <v>300</v>
      </c>
      <c r="C17" s="1" t="s">
        <v>37</v>
      </c>
      <c r="D17" s="1">
        <f t="shared" si="0"/>
        <v>8</v>
      </c>
      <c r="E17" s="1">
        <f t="shared" si="0"/>
        <v>24</v>
      </c>
      <c r="F17" s="1">
        <f t="shared" si="1"/>
        <v>16</v>
      </c>
      <c r="G17" s="1" t="str">
        <f t="shared" si="2"/>
        <v>Yes</v>
      </c>
      <c r="H17" s="1" t="s">
        <v>197</v>
      </c>
      <c r="I17" s="1" t="s">
        <v>301</v>
      </c>
      <c r="J17" s="1" t="s">
        <v>277</v>
      </c>
    </row>
    <row r="18" spans="2:10">
      <c r="B18" s="1" t="s">
        <v>67</v>
      </c>
      <c r="C18" s="1" t="s">
        <v>66</v>
      </c>
      <c r="D18" s="1">
        <f t="shared" si="0"/>
        <v>9</v>
      </c>
      <c r="E18" s="1">
        <f t="shared" si="0"/>
        <v>31</v>
      </c>
      <c r="F18" s="1">
        <f t="shared" si="1"/>
        <v>22</v>
      </c>
      <c r="G18" s="1" t="str">
        <f t="shared" si="2"/>
        <v>Yes</v>
      </c>
      <c r="H18" s="1" t="s">
        <v>197</v>
      </c>
      <c r="I18" s="1" t="s">
        <v>212</v>
      </c>
      <c r="J18" s="1" t="s">
        <v>277</v>
      </c>
    </row>
    <row r="19" spans="2:10">
      <c r="B19" s="1" t="s">
        <v>83</v>
      </c>
      <c r="C19" s="1" t="s">
        <v>68</v>
      </c>
      <c r="D19" s="1">
        <f t="shared" si="0"/>
        <v>20</v>
      </c>
      <c r="E19" s="1">
        <f t="shared" si="0"/>
        <v>41</v>
      </c>
      <c r="F19" s="1">
        <f t="shared" si="1"/>
        <v>21</v>
      </c>
      <c r="G19" s="1" t="str">
        <f t="shared" si="2"/>
        <v>Yes</v>
      </c>
      <c r="H19" s="1" t="s">
        <v>197</v>
      </c>
      <c r="I19" s="1" t="s">
        <v>213</v>
      </c>
      <c r="J19" s="1" t="s">
        <v>277</v>
      </c>
    </row>
    <row r="20" spans="2:10">
      <c r="B20" s="1" t="s">
        <v>84</v>
      </c>
      <c r="C20" s="1" t="s">
        <v>69</v>
      </c>
      <c r="D20" s="1">
        <f t="shared" si="0"/>
        <v>25</v>
      </c>
      <c r="E20" s="1">
        <f t="shared" si="0"/>
        <v>44</v>
      </c>
      <c r="F20" s="1">
        <f t="shared" si="1"/>
        <v>19</v>
      </c>
      <c r="G20" s="1" t="str">
        <f t="shared" si="2"/>
        <v>Yes</v>
      </c>
      <c r="H20" s="1" t="s">
        <v>197</v>
      </c>
      <c r="I20" s="1" t="s">
        <v>214</v>
      </c>
      <c r="J20" s="1" t="s">
        <v>277</v>
      </c>
    </row>
    <row r="21" spans="2:10">
      <c r="B21" s="1" t="s">
        <v>71</v>
      </c>
      <c r="C21" s="1" t="s">
        <v>70</v>
      </c>
      <c r="D21" s="1">
        <f t="shared" si="0"/>
        <v>8</v>
      </c>
      <c r="E21" s="1">
        <f t="shared" si="0"/>
        <v>23</v>
      </c>
      <c r="F21" s="1">
        <f t="shared" si="1"/>
        <v>15</v>
      </c>
      <c r="G21" s="1" t="str">
        <f t="shared" si="2"/>
        <v>Yes</v>
      </c>
      <c r="H21" s="1" t="s">
        <v>197</v>
      </c>
      <c r="I21" s="1" t="s">
        <v>215</v>
      </c>
      <c r="J21" s="1" t="s">
        <v>277</v>
      </c>
    </row>
    <row r="22" spans="2:10">
      <c r="B22" s="1" t="s">
        <v>85</v>
      </c>
      <c r="C22" s="1" t="s">
        <v>72</v>
      </c>
      <c r="D22" s="1">
        <f t="shared" si="0"/>
        <v>15</v>
      </c>
      <c r="E22" s="1">
        <f t="shared" si="0"/>
        <v>27</v>
      </c>
      <c r="F22" s="1">
        <f t="shared" si="1"/>
        <v>12</v>
      </c>
      <c r="G22" s="1" t="str">
        <f t="shared" si="2"/>
        <v>Yes</v>
      </c>
      <c r="H22" s="1" t="s">
        <v>198</v>
      </c>
      <c r="I22" s="1" t="s">
        <v>216</v>
      </c>
      <c r="J22" s="1" t="s">
        <v>189</v>
      </c>
    </row>
    <row r="23" spans="2:10">
      <c r="B23" s="1" t="s">
        <v>86</v>
      </c>
      <c r="C23" s="1" t="s">
        <v>73</v>
      </c>
      <c r="D23" s="1">
        <f t="shared" si="0"/>
        <v>26</v>
      </c>
      <c r="E23" s="1">
        <f t="shared" si="0"/>
        <v>6</v>
      </c>
      <c r="F23" s="1">
        <f t="shared" si="1"/>
        <v>-20</v>
      </c>
      <c r="G23" s="1" t="str">
        <f t="shared" si="2"/>
        <v>No</v>
      </c>
      <c r="H23" s="1" t="s">
        <v>198</v>
      </c>
      <c r="I23" s="1" t="s">
        <v>217</v>
      </c>
      <c r="J23" s="1" t="s">
        <v>189</v>
      </c>
    </row>
    <row r="24" spans="2:10">
      <c r="B24" s="1" t="s">
        <v>75</v>
      </c>
      <c r="C24" s="1" t="s">
        <v>74</v>
      </c>
      <c r="D24" s="1">
        <f t="shared" si="0"/>
        <v>21</v>
      </c>
      <c r="E24" s="1">
        <f t="shared" si="0"/>
        <v>21</v>
      </c>
      <c r="F24" s="1">
        <f t="shared" si="1"/>
        <v>0</v>
      </c>
      <c r="G24" s="1" t="str">
        <f t="shared" si="2"/>
        <v>No</v>
      </c>
      <c r="H24" s="1" t="s">
        <v>198</v>
      </c>
      <c r="I24" s="1" t="s">
        <v>218</v>
      </c>
      <c r="J24" s="1" t="s">
        <v>189</v>
      </c>
    </row>
    <row r="25" spans="2:10">
      <c r="B25" s="1" t="s">
        <v>87</v>
      </c>
      <c r="C25" s="1" t="s">
        <v>88</v>
      </c>
      <c r="D25" s="1">
        <f t="shared" si="0"/>
        <v>19</v>
      </c>
      <c r="E25" s="1">
        <f t="shared" si="0"/>
        <v>35</v>
      </c>
      <c r="F25" s="1">
        <f t="shared" si="1"/>
        <v>16</v>
      </c>
      <c r="G25" s="1" t="str">
        <f t="shared" si="2"/>
        <v>Yes</v>
      </c>
      <c r="H25" s="1" t="s">
        <v>198</v>
      </c>
      <c r="I25" s="1" t="s">
        <v>219</v>
      </c>
      <c r="J25" s="1" t="s">
        <v>187</v>
      </c>
    </row>
    <row r="26" spans="2:10">
      <c r="B26" s="1" t="s">
        <v>89</v>
      </c>
      <c r="C26" s="1" t="s">
        <v>90</v>
      </c>
      <c r="D26" s="1">
        <f t="shared" si="0"/>
        <v>22</v>
      </c>
      <c r="E26" s="1">
        <f t="shared" si="0"/>
        <v>22</v>
      </c>
      <c r="F26" s="1">
        <f t="shared" si="1"/>
        <v>0</v>
      </c>
      <c r="G26" s="1" t="str">
        <f t="shared" si="2"/>
        <v>No</v>
      </c>
      <c r="H26" s="1" t="s">
        <v>198</v>
      </c>
      <c r="I26" s="1" t="s">
        <v>239</v>
      </c>
      <c r="J26" s="1" t="s">
        <v>187</v>
      </c>
    </row>
    <row r="27" spans="2:10">
      <c r="B27" s="1" t="s">
        <v>91</v>
      </c>
      <c r="C27" s="1" t="s">
        <v>92</v>
      </c>
      <c r="D27" s="1">
        <f t="shared" si="0"/>
        <v>21</v>
      </c>
      <c r="E27" s="1">
        <f t="shared" si="0"/>
        <v>32</v>
      </c>
      <c r="F27" s="1">
        <f t="shared" si="1"/>
        <v>11</v>
      </c>
      <c r="G27" s="1" t="str">
        <f t="shared" si="2"/>
        <v>Yes</v>
      </c>
      <c r="H27" s="1" t="s">
        <v>199</v>
      </c>
      <c r="I27" s="1" t="s">
        <v>220</v>
      </c>
      <c r="J27" s="1" t="s">
        <v>189</v>
      </c>
    </row>
    <row r="28" spans="2:10">
      <c r="B28" s="1" t="s">
        <v>93</v>
      </c>
      <c r="C28" s="1" t="s">
        <v>94</v>
      </c>
      <c r="D28" s="1">
        <f t="shared" si="0"/>
        <v>18</v>
      </c>
      <c r="E28" s="1">
        <f t="shared" si="0"/>
        <v>28</v>
      </c>
      <c r="F28" s="1">
        <f t="shared" si="1"/>
        <v>10</v>
      </c>
      <c r="G28" s="1" t="str">
        <f t="shared" si="2"/>
        <v>Yes</v>
      </c>
      <c r="H28" s="1" t="s">
        <v>199</v>
      </c>
      <c r="I28" s="1" t="s">
        <v>221</v>
      </c>
      <c r="J28" s="1" t="s">
        <v>189</v>
      </c>
    </row>
    <row r="29" spans="2:10">
      <c r="B29" s="1" t="s">
        <v>95</v>
      </c>
      <c r="C29" s="1" t="s">
        <v>96</v>
      </c>
      <c r="D29" s="1">
        <f t="shared" si="0"/>
        <v>15</v>
      </c>
      <c r="E29" s="1">
        <f t="shared" si="0"/>
        <v>35</v>
      </c>
      <c r="F29" s="1">
        <f t="shared" si="1"/>
        <v>20</v>
      </c>
      <c r="G29" s="1" t="str">
        <f t="shared" si="2"/>
        <v>Yes</v>
      </c>
      <c r="H29" s="1" t="s">
        <v>200</v>
      </c>
      <c r="I29" s="1" t="s">
        <v>222</v>
      </c>
      <c r="J29" s="1" t="s">
        <v>189</v>
      </c>
    </row>
    <row r="30" spans="2:10">
      <c r="B30" s="1" t="s">
        <v>97</v>
      </c>
      <c r="C30" s="1" t="s">
        <v>98</v>
      </c>
      <c r="D30" s="1">
        <f t="shared" si="0"/>
        <v>10</v>
      </c>
      <c r="E30" s="1">
        <f t="shared" si="0"/>
        <v>23</v>
      </c>
      <c r="F30" s="1">
        <f t="shared" si="1"/>
        <v>13</v>
      </c>
      <c r="G30" s="1" t="str">
        <f t="shared" si="2"/>
        <v>Yes</v>
      </c>
      <c r="H30" s="1" t="s">
        <v>201</v>
      </c>
      <c r="I30" s="1" t="s">
        <v>223</v>
      </c>
      <c r="J30" s="1" t="s">
        <v>189</v>
      </c>
    </row>
    <row r="31" spans="2:10">
      <c r="B31" s="1" t="s">
        <v>99</v>
      </c>
      <c r="C31" s="1" t="s">
        <v>100</v>
      </c>
      <c r="D31" s="1">
        <f t="shared" si="0"/>
        <v>20</v>
      </c>
      <c r="E31" s="1">
        <f t="shared" si="0"/>
        <v>20</v>
      </c>
      <c r="F31" s="1">
        <f t="shared" si="1"/>
        <v>0</v>
      </c>
      <c r="G31" s="1" t="str">
        <f t="shared" si="2"/>
        <v>No</v>
      </c>
      <c r="H31" s="1" t="s">
        <v>201</v>
      </c>
      <c r="I31" s="1" t="s">
        <v>224</v>
      </c>
      <c r="J31" s="1" t="s">
        <v>189</v>
      </c>
    </row>
    <row r="32" spans="2:10">
      <c r="B32" s="1" t="s">
        <v>101</v>
      </c>
      <c r="C32" s="1" t="s">
        <v>102</v>
      </c>
      <c r="D32" s="1">
        <f t="shared" si="0"/>
        <v>20</v>
      </c>
      <c r="E32" s="1">
        <f t="shared" si="0"/>
        <v>15</v>
      </c>
      <c r="F32" s="1">
        <f t="shared" si="1"/>
        <v>-5</v>
      </c>
      <c r="G32" s="1" t="str">
        <f t="shared" si="2"/>
        <v>No</v>
      </c>
      <c r="H32" s="1" t="s">
        <v>201</v>
      </c>
      <c r="I32" s="1" t="s">
        <v>225</v>
      </c>
      <c r="J32" s="1" t="s">
        <v>189</v>
      </c>
    </row>
    <row r="33" spans="1:10">
      <c r="B33" s="1" t="s">
        <v>103</v>
      </c>
      <c r="C33" s="1" t="s">
        <v>104</v>
      </c>
      <c r="D33" s="1">
        <f t="shared" si="0"/>
        <v>17</v>
      </c>
      <c r="E33" s="1">
        <f t="shared" si="0"/>
        <v>28</v>
      </c>
      <c r="F33" s="1">
        <f t="shared" si="1"/>
        <v>11</v>
      </c>
      <c r="G33" s="1" t="str">
        <f t="shared" si="2"/>
        <v>Yes</v>
      </c>
      <c r="H33" s="1" t="s">
        <v>201</v>
      </c>
      <c r="I33" s="1" t="s">
        <v>226</v>
      </c>
      <c r="J33" s="1" t="s">
        <v>187</v>
      </c>
    </row>
    <row r="34" spans="1:10">
      <c r="B34" s="1" t="s">
        <v>105</v>
      </c>
      <c r="C34" s="1" t="s">
        <v>227</v>
      </c>
      <c r="D34" s="1">
        <f t="shared" si="0"/>
        <v>17</v>
      </c>
      <c r="E34" s="1">
        <f t="shared" si="0"/>
        <v>12</v>
      </c>
      <c r="F34" s="1">
        <f t="shared" si="1"/>
        <v>-5</v>
      </c>
      <c r="G34" s="1" t="str">
        <f t="shared" si="2"/>
        <v>No</v>
      </c>
      <c r="H34" s="1" t="s">
        <v>201</v>
      </c>
      <c r="I34" s="1" t="s">
        <v>228</v>
      </c>
      <c r="J34" s="1" t="s">
        <v>189</v>
      </c>
    </row>
    <row r="35" spans="1:10">
      <c r="B35" s="1" t="s">
        <v>106</v>
      </c>
      <c r="C35" s="1" t="s">
        <v>107</v>
      </c>
      <c r="D35" s="1">
        <f t="shared" si="0"/>
        <v>16</v>
      </c>
      <c r="E35" s="1">
        <f t="shared" si="0"/>
        <v>32</v>
      </c>
      <c r="F35" s="1">
        <f t="shared" si="1"/>
        <v>16</v>
      </c>
      <c r="G35" s="1" t="str">
        <f t="shared" si="2"/>
        <v>Yes</v>
      </c>
      <c r="H35" s="1" t="s">
        <v>202</v>
      </c>
      <c r="I35" s="1" t="s">
        <v>229</v>
      </c>
      <c r="J35" s="1" t="s">
        <v>189</v>
      </c>
    </row>
    <row r="36" spans="1:10">
      <c r="B36" s="1" t="s">
        <v>108</v>
      </c>
      <c r="C36" s="1" t="s">
        <v>109</v>
      </c>
      <c r="D36" s="1">
        <f t="shared" si="0"/>
        <v>17</v>
      </c>
      <c r="E36" s="1">
        <f t="shared" si="0"/>
        <v>25</v>
      </c>
      <c r="F36" s="1">
        <f t="shared" si="1"/>
        <v>8</v>
      </c>
      <c r="G36" s="1" t="str">
        <f t="shared" si="2"/>
        <v>Yes</v>
      </c>
      <c r="H36" s="1" t="s">
        <v>202</v>
      </c>
      <c r="I36" s="1" t="s">
        <v>230</v>
      </c>
      <c r="J36" s="1" t="s">
        <v>189</v>
      </c>
    </row>
    <row r="37" spans="1:10">
      <c r="B37" s="1" t="s">
        <v>111</v>
      </c>
      <c r="C37" s="1" t="s">
        <v>110</v>
      </c>
      <c r="D37" s="1">
        <f t="shared" si="0"/>
        <v>7</v>
      </c>
      <c r="E37" s="1">
        <f t="shared" si="0"/>
        <v>20</v>
      </c>
      <c r="F37" s="1">
        <f t="shared" si="1"/>
        <v>13</v>
      </c>
      <c r="G37" s="1" t="str">
        <f t="shared" si="2"/>
        <v>Yes</v>
      </c>
      <c r="H37" s="1" t="s">
        <v>202</v>
      </c>
      <c r="I37" s="1" t="s">
        <v>231</v>
      </c>
      <c r="J37" s="1" t="s">
        <v>189</v>
      </c>
    </row>
    <row r="38" spans="1:10">
      <c r="B38" s="1" t="s">
        <v>113</v>
      </c>
      <c r="C38" s="1" t="s">
        <v>112</v>
      </c>
      <c r="D38" s="1">
        <f t="shared" si="0"/>
        <v>22</v>
      </c>
      <c r="E38" s="1">
        <f t="shared" si="0"/>
        <v>16</v>
      </c>
      <c r="F38" s="1">
        <f t="shared" si="1"/>
        <v>-6</v>
      </c>
      <c r="G38" s="1" t="str">
        <f t="shared" si="2"/>
        <v>No</v>
      </c>
      <c r="H38" s="1" t="s">
        <v>202</v>
      </c>
      <c r="I38" s="1" t="s">
        <v>232</v>
      </c>
      <c r="J38" s="1" t="s">
        <v>189</v>
      </c>
    </row>
    <row r="39" spans="1:10">
      <c r="B39" s="1" t="s">
        <v>114</v>
      </c>
      <c r="C39" s="1" t="s">
        <v>115</v>
      </c>
      <c r="D39" s="1">
        <f t="shared" si="0"/>
        <v>17</v>
      </c>
      <c r="E39" s="1">
        <f t="shared" si="0"/>
        <v>34</v>
      </c>
      <c r="F39" s="1">
        <f t="shared" si="1"/>
        <v>17</v>
      </c>
      <c r="G39" s="1" t="str">
        <f t="shared" si="2"/>
        <v>Yes</v>
      </c>
      <c r="H39" s="1" t="s">
        <v>202</v>
      </c>
      <c r="I39" s="1" t="s">
        <v>233</v>
      </c>
      <c r="J39" s="1" t="s">
        <v>189</v>
      </c>
    </row>
    <row r="40" spans="1:10">
      <c r="B40" s="1" t="s">
        <v>303</v>
      </c>
      <c r="C40" s="1" t="s">
        <v>302</v>
      </c>
      <c r="D40" s="1">
        <f t="shared" si="0"/>
        <v>29</v>
      </c>
      <c r="E40" s="1">
        <f t="shared" si="0"/>
        <v>48</v>
      </c>
      <c r="F40" s="1">
        <f>E40-D40</f>
        <v>19</v>
      </c>
      <c r="G40" s="1" t="str">
        <f t="shared" si="2"/>
        <v>Yes</v>
      </c>
      <c r="H40" s="1" t="s">
        <v>202</v>
      </c>
      <c r="I40" s="1" t="s">
        <v>304</v>
      </c>
      <c r="J40" s="1" t="s">
        <v>189</v>
      </c>
    </row>
    <row r="41" spans="1:10">
      <c r="A41" s="1" t="s">
        <v>45</v>
      </c>
      <c r="D41" s="4">
        <f>AVERAGE(D3:D40)</f>
        <v>16</v>
      </c>
      <c r="E41" s="4">
        <f>AVERAGE(E3:E40)</f>
        <v>27</v>
      </c>
      <c r="F41" s="4">
        <f>AVERAGE(F3:F40)</f>
        <v>11</v>
      </c>
    </row>
    <row r="42" spans="1:10">
      <c r="A42" s="1" t="s">
        <v>46</v>
      </c>
      <c r="B42" s="1">
        <f>COUNTA(B3:B40)</f>
        <v>38</v>
      </c>
      <c r="C42" s="1">
        <f>COUNTA(C3:C40)</f>
        <v>38</v>
      </c>
      <c r="G42" s="1">
        <f>COUNTIF(G3:G39, "Yes")</f>
        <v>29</v>
      </c>
      <c r="H42" s="1">
        <f>COUNTA(H3:H40)</f>
        <v>38</v>
      </c>
      <c r="I42" s="1">
        <f t="shared" ref="I42:J42" si="3">COUNTA(I3:I40)</f>
        <v>38</v>
      </c>
      <c r="J42" s="1">
        <f t="shared" si="3"/>
        <v>38</v>
      </c>
    </row>
    <row r="43" spans="1:10">
      <c r="A43" s="1" t="s">
        <v>123</v>
      </c>
      <c r="G43" s="5">
        <f>G42/B42</f>
        <v>0.76315789473684215</v>
      </c>
      <c r="H43" s="5"/>
    </row>
    <row r="44" spans="1:10">
      <c r="A44" s="1" t="s">
        <v>234</v>
      </c>
      <c r="G44" s="5"/>
      <c r="H44" s="5"/>
      <c r="J44" s="1">
        <f>COUNTIF(J3:J40, "Conservative")</f>
        <v>21</v>
      </c>
    </row>
    <row r="45" spans="1:10">
      <c r="A45" s="1" t="s">
        <v>183</v>
      </c>
      <c r="J45" s="8">
        <f>J44/J42</f>
        <v>0.55263157894736847</v>
      </c>
    </row>
    <row r="46" spans="1:10">
      <c r="A46" s="1" t="s">
        <v>235</v>
      </c>
      <c r="J46" s="1">
        <f>COUNTIF(J3:J40, "Liberal")</f>
        <v>4</v>
      </c>
    </row>
    <row r="47" spans="1:10">
      <c r="A47" s="1" t="s">
        <v>184</v>
      </c>
      <c r="J47" s="8">
        <f>J46/J42</f>
        <v>0.10526315789473684</v>
      </c>
    </row>
    <row r="48" spans="1:10">
      <c r="A48" s="1" t="s">
        <v>237</v>
      </c>
      <c r="J48" s="1">
        <f>COUNTIF(J3:J40, "Bloc")</f>
        <v>13</v>
      </c>
    </row>
    <row r="49" spans="1:10">
      <c r="A49" s="1" t="s">
        <v>238</v>
      </c>
      <c r="J49" s="8">
        <f>J48/J42</f>
        <v>0.34210526315789475</v>
      </c>
    </row>
    <row r="50" spans="1:10">
      <c r="A50" s="1" t="s">
        <v>236</v>
      </c>
    </row>
    <row r="51" spans="1:10">
      <c r="A51" s="1" t="s">
        <v>185</v>
      </c>
    </row>
    <row r="52" spans="1:10">
      <c r="A52" s="1" t="s">
        <v>581</v>
      </c>
      <c r="H52" s="1">
        <f>COUNTIF(H3:H40, "Quebec")</f>
        <v>13</v>
      </c>
    </row>
    <row r="53" spans="1:10">
      <c r="A53" s="1" t="s">
        <v>582</v>
      </c>
      <c r="H53" s="8">
        <f>H52/H42</f>
        <v>0.34210526315789475</v>
      </c>
    </row>
    <row r="54" spans="1:10">
      <c r="A54" s="1" t="s">
        <v>616</v>
      </c>
      <c r="H54" s="1">
        <f>COUNTIF(H3:H39, "Ontario")</f>
        <v>5</v>
      </c>
    </row>
    <row r="55" spans="1:10">
      <c r="A55" s="1" t="s">
        <v>617</v>
      </c>
      <c r="H55" s="8">
        <f>H54/H42</f>
        <v>0.13157894736842105</v>
      </c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8"/>
  <sheetViews>
    <sheetView topLeftCell="A31" workbookViewId="0">
      <selection activeCell="D46" sqref="D46"/>
    </sheetView>
  </sheetViews>
  <sheetFormatPr defaultRowHeight="13.8"/>
  <cols>
    <col min="1" max="1" width="18.59765625" bestFit="1" customWidth="1"/>
    <col min="2" max="2" width="22.59765625" bestFit="1" customWidth="1"/>
    <col min="3" max="3" width="18.3984375" bestFit="1" customWidth="1"/>
    <col min="4" max="4" width="11.3984375" bestFit="1" customWidth="1"/>
  </cols>
  <sheetData>
    <row r="1" spans="1:4" ht="17.399999999999999">
      <c r="A1" s="21" t="s">
        <v>116</v>
      </c>
      <c r="B1" s="21"/>
      <c r="C1" s="21"/>
      <c r="D1" s="21"/>
    </row>
    <row r="2" spans="1:4" ht="15.6">
      <c r="A2" s="7" t="s">
        <v>44</v>
      </c>
      <c r="B2" s="7" t="s">
        <v>193</v>
      </c>
      <c r="C2" s="7" t="s">
        <v>181</v>
      </c>
      <c r="D2" s="7" t="s">
        <v>182</v>
      </c>
    </row>
    <row r="3" spans="1:4" ht="15.6">
      <c r="A3" s="1"/>
      <c r="B3" s="1" t="s">
        <v>194</v>
      </c>
      <c r="C3" s="1" t="s">
        <v>186</v>
      </c>
      <c r="D3" s="1" t="s">
        <v>187</v>
      </c>
    </row>
    <row r="4" spans="1:4" ht="15.6">
      <c r="A4" s="1"/>
      <c r="B4" s="1" t="s">
        <v>194</v>
      </c>
      <c r="C4" s="1" t="s">
        <v>188</v>
      </c>
      <c r="D4" s="1" t="s">
        <v>189</v>
      </c>
    </row>
    <row r="5" spans="1:4" ht="15.6">
      <c r="A5" s="1"/>
      <c r="B5" s="1" t="s">
        <v>194</v>
      </c>
      <c r="C5" s="1" t="s">
        <v>190</v>
      </c>
      <c r="D5" s="1" t="s">
        <v>189</v>
      </c>
    </row>
    <row r="6" spans="1:4" ht="15.6">
      <c r="A6" s="1"/>
      <c r="B6" s="1" t="s">
        <v>195</v>
      </c>
      <c r="C6" s="1" t="s">
        <v>191</v>
      </c>
      <c r="D6" s="1" t="s">
        <v>189</v>
      </c>
    </row>
    <row r="7" spans="1:4" ht="15.6">
      <c r="A7" s="1"/>
      <c r="B7" s="1" t="s">
        <v>196</v>
      </c>
      <c r="C7" s="1" t="s">
        <v>192</v>
      </c>
      <c r="D7" s="1" t="s">
        <v>189</v>
      </c>
    </row>
    <row r="8" spans="1:4" ht="15.6">
      <c r="A8" s="1"/>
      <c r="B8" s="1" t="s">
        <v>196</v>
      </c>
      <c r="C8" s="1" t="s">
        <v>203</v>
      </c>
      <c r="D8" s="1" t="s">
        <v>189</v>
      </c>
    </row>
    <row r="9" spans="1:4" ht="15.6">
      <c r="A9" s="1"/>
      <c r="B9" s="1" t="s">
        <v>197</v>
      </c>
      <c r="C9" s="1" t="s">
        <v>204</v>
      </c>
      <c r="D9" s="1" t="s">
        <v>277</v>
      </c>
    </row>
    <row r="10" spans="1:4" ht="15.6">
      <c r="A10" s="1"/>
      <c r="B10" s="1" t="s">
        <v>197</v>
      </c>
      <c r="C10" s="1" t="s">
        <v>205</v>
      </c>
      <c r="D10" s="1" t="s">
        <v>277</v>
      </c>
    </row>
    <row r="11" spans="1:4" ht="15.6">
      <c r="A11" s="1"/>
      <c r="B11" s="1" t="s">
        <v>197</v>
      </c>
      <c r="C11" s="1" t="s">
        <v>206</v>
      </c>
      <c r="D11" s="1" t="s">
        <v>277</v>
      </c>
    </row>
    <row r="12" spans="1:4" ht="15.6">
      <c r="A12" s="1"/>
      <c r="B12" s="1" t="s">
        <v>197</v>
      </c>
      <c r="C12" s="1" t="s">
        <v>207</v>
      </c>
      <c r="D12" s="1" t="s">
        <v>277</v>
      </c>
    </row>
    <row r="13" spans="1:4" ht="15.6">
      <c r="A13" s="1"/>
      <c r="B13" s="1" t="s">
        <v>197</v>
      </c>
      <c r="C13" s="1" t="s">
        <v>208</v>
      </c>
      <c r="D13" s="1" t="s">
        <v>277</v>
      </c>
    </row>
    <row r="14" spans="1:4" ht="15.6">
      <c r="A14" s="1"/>
      <c r="B14" s="1" t="s">
        <v>197</v>
      </c>
      <c r="C14" s="1" t="s">
        <v>209</v>
      </c>
      <c r="D14" s="1" t="s">
        <v>277</v>
      </c>
    </row>
    <row r="15" spans="1:4" ht="15.6">
      <c r="A15" s="1"/>
      <c r="B15" s="1" t="s">
        <v>197</v>
      </c>
      <c r="C15" s="1" t="s">
        <v>210</v>
      </c>
      <c r="D15" s="1" t="s">
        <v>277</v>
      </c>
    </row>
    <row r="16" spans="1:4" ht="15.6">
      <c r="A16" s="1"/>
      <c r="B16" s="1" t="s">
        <v>197</v>
      </c>
      <c r="C16" s="1" t="s">
        <v>211</v>
      </c>
      <c r="D16" s="1" t="s">
        <v>277</v>
      </c>
    </row>
    <row r="17" spans="1:4" ht="15.6">
      <c r="A17" s="1"/>
      <c r="B17" s="1" t="s">
        <v>197</v>
      </c>
      <c r="C17" s="1" t="s">
        <v>212</v>
      </c>
      <c r="D17" s="1" t="s">
        <v>277</v>
      </c>
    </row>
    <row r="18" spans="1:4" ht="15.6">
      <c r="A18" s="1"/>
      <c r="B18" s="1" t="s">
        <v>197</v>
      </c>
      <c r="C18" s="1" t="s">
        <v>213</v>
      </c>
      <c r="D18" s="1" t="s">
        <v>277</v>
      </c>
    </row>
    <row r="19" spans="1:4" ht="15.6">
      <c r="A19" s="1"/>
      <c r="B19" s="1" t="s">
        <v>197</v>
      </c>
      <c r="C19" s="1" t="s">
        <v>214</v>
      </c>
      <c r="D19" s="1" t="s">
        <v>277</v>
      </c>
    </row>
    <row r="20" spans="1:4" ht="15.6">
      <c r="A20" s="1"/>
      <c r="B20" s="1" t="s">
        <v>197</v>
      </c>
      <c r="C20" s="1" t="s">
        <v>215</v>
      </c>
      <c r="D20" s="1" t="s">
        <v>277</v>
      </c>
    </row>
    <row r="21" spans="1:4" ht="15.6">
      <c r="A21" s="1"/>
      <c r="B21" s="1" t="s">
        <v>198</v>
      </c>
      <c r="C21" s="1" t="s">
        <v>216</v>
      </c>
      <c r="D21" s="1" t="s">
        <v>189</v>
      </c>
    </row>
    <row r="22" spans="1:4" ht="15.6">
      <c r="A22" s="1"/>
      <c r="B22" s="1" t="s">
        <v>198</v>
      </c>
      <c r="C22" s="1" t="s">
        <v>217</v>
      </c>
      <c r="D22" s="1" t="s">
        <v>189</v>
      </c>
    </row>
    <row r="23" spans="1:4" ht="15.6">
      <c r="A23" s="1"/>
      <c r="B23" s="1" t="s">
        <v>198</v>
      </c>
      <c r="C23" s="1" t="s">
        <v>218</v>
      </c>
      <c r="D23" s="1" t="s">
        <v>189</v>
      </c>
    </row>
    <row r="24" spans="1:4" ht="15.6">
      <c r="A24" s="1"/>
      <c r="B24" s="1" t="s">
        <v>198</v>
      </c>
      <c r="C24" s="1" t="s">
        <v>219</v>
      </c>
      <c r="D24" s="1" t="s">
        <v>187</v>
      </c>
    </row>
    <row r="25" spans="1:4" ht="15.6">
      <c r="A25" s="1"/>
      <c r="B25" s="1" t="s">
        <v>198</v>
      </c>
      <c r="C25" s="1" t="s">
        <v>239</v>
      </c>
      <c r="D25" s="1" t="s">
        <v>187</v>
      </c>
    </row>
    <row r="26" spans="1:4" ht="15.6">
      <c r="A26" s="1"/>
      <c r="B26" s="1" t="s">
        <v>199</v>
      </c>
      <c r="C26" s="1" t="s">
        <v>220</v>
      </c>
      <c r="D26" s="1" t="s">
        <v>189</v>
      </c>
    </row>
    <row r="27" spans="1:4" ht="15.6">
      <c r="A27" s="1"/>
      <c r="B27" s="1" t="s">
        <v>199</v>
      </c>
      <c r="C27" s="1" t="s">
        <v>221</v>
      </c>
      <c r="D27" s="1" t="s">
        <v>189</v>
      </c>
    </row>
    <row r="28" spans="1:4" ht="15.6">
      <c r="A28" s="1"/>
      <c r="B28" s="1" t="s">
        <v>200</v>
      </c>
      <c r="C28" s="1" t="s">
        <v>222</v>
      </c>
      <c r="D28" s="1" t="s">
        <v>189</v>
      </c>
    </row>
    <row r="29" spans="1:4" ht="15.6">
      <c r="A29" s="1"/>
      <c r="B29" s="1" t="s">
        <v>201</v>
      </c>
      <c r="C29" s="1" t="s">
        <v>223</v>
      </c>
      <c r="D29" s="1" t="s">
        <v>189</v>
      </c>
    </row>
    <row r="30" spans="1:4" ht="15.6">
      <c r="A30" s="1"/>
      <c r="B30" s="1" t="s">
        <v>201</v>
      </c>
      <c r="C30" s="1" t="s">
        <v>224</v>
      </c>
      <c r="D30" s="1" t="s">
        <v>189</v>
      </c>
    </row>
    <row r="31" spans="1:4" ht="15.6">
      <c r="A31" s="1"/>
      <c r="B31" s="1" t="s">
        <v>201</v>
      </c>
      <c r="C31" s="1" t="s">
        <v>225</v>
      </c>
      <c r="D31" s="1" t="s">
        <v>189</v>
      </c>
    </row>
    <row r="32" spans="1:4" ht="15.6">
      <c r="A32" s="1"/>
      <c r="B32" s="1" t="s">
        <v>201</v>
      </c>
      <c r="C32" s="1" t="s">
        <v>226</v>
      </c>
      <c r="D32" s="1" t="s">
        <v>187</v>
      </c>
    </row>
    <row r="33" spans="1:4" ht="15.6">
      <c r="A33" s="1"/>
      <c r="B33" s="1" t="s">
        <v>201</v>
      </c>
      <c r="C33" s="1" t="s">
        <v>228</v>
      </c>
      <c r="D33" s="1" t="s">
        <v>189</v>
      </c>
    </row>
    <row r="34" spans="1:4" ht="15.6">
      <c r="A34" s="1"/>
      <c r="B34" s="1" t="s">
        <v>202</v>
      </c>
      <c r="C34" s="1" t="s">
        <v>229</v>
      </c>
      <c r="D34" s="1" t="s">
        <v>189</v>
      </c>
    </row>
    <row r="35" spans="1:4" ht="15.6">
      <c r="A35" s="1"/>
      <c r="B35" s="1" t="s">
        <v>202</v>
      </c>
      <c r="C35" s="1" t="s">
        <v>230</v>
      </c>
      <c r="D35" s="1" t="s">
        <v>189</v>
      </c>
    </row>
    <row r="36" spans="1:4" ht="15.6">
      <c r="A36" s="1"/>
      <c r="B36" s="1" t="s">
        <v>202</v>
      </c>
      <c r="C36" s="1" t="s">
        <v>231</v>
      </c>
      <c r="D36" s="1" t="s">
        <v>189</v>
      </c>
    </row>
    <row r="37" spans="1:4" ht="15.6">
      <c r="A37" s="1"/>
      <c r="B37" s="1" t="s">
        <v>202</v>
      </c>
      <c r="C37" s="1" t="s">
        <v>232</v>
      </c>
      <c r="D37" s="1" t="s">
        <v>189</v>
      </c>
    </row>
    <row r="38" spans="1:4" ht="15.6">
      <c r="A38" s="1"/>
      <c r="B38" s="1" t="s">
        <v>202</v>
      </c>
      <c r="C38" s="1" t="s">
        <v>233</v>
      </c>
      <c r="D38" s="1" t="s">
        <v>189</v>
      </c>
    </row>
    <row r="39" spans="1:4" ht="15.6">
      <c r="A39" s="1" t="s">
        <v>46</v>
      </c>
      <c r="B39" s="1">
        <f>COUNTA(B3:B38)</f>
        <v>36</v>
      </c>
      <c r="C39" s="1">
        <f>COUNTA(C3:C38)</f>
        <v>36</v>
      </c>
      <c r="D39" s="1">
        <f>COUNTA(D3:D38)</f>
        <v>36</v>
      </c>
    </row>
    <row r="40" spans="1:4" ht="15.6">
      <c r="A40" s="1" t="s">
        <v>123</v>
      </c>
      <c r="B40" s="5"/>
      <c r="C40" s="1"/>
      <c r="D40" s="1"/>
    </row>
    <row r="41" spans="1:4" ht="15.6">
      <c r="A41" s="1" t="s">
        <v>234</v>
      </c>
      <c r="B41" s="5"/>
      <c r="C41" s="1"/>
      <c r="D41" s="1">
        <f>COUNTIF(D3:D38, "Conservative")</f>
        <v>20</v>
      </c>
    </row>
    <row r="42" spans="1:4" ht="15.6">
      <c r="A42" s="1" t="s">
        <v>183</v>
      </c>
      <c r="B42" s="1"/>
      <c r="C42" s="1"/>
      <c r="D42" s="8">
        <f>D41/D39</f>
        <v>0.55555555555555558</v>
      </c>
    </row>
    <row r="43" spans="1:4" ht="15.6">
      <c r="A43" s="1" t="s">
        <v>235</v>
      </c>
      <c r="B43" s="1"/>
      <c r="C43" s="1"/>
      <c r="D43" s="1">
        <f>COUNTIF(D3:D38, "Liberal")</f>
        <v>4</v>
      </c>
    </row>
    <row r="44" spans="1:4" ht="15.6">
      <c r="A44" s="1" t="s">
        <v>184</v>
      </c>
      <c r="B44" s="1"/>
      <c r="C44" s="1"/>
      <c r="D44" s="8">
        <f>D43/D39</f>
        <v>0.1111111111111111</v>
      </c>
    </row>
    <row r="45" spans="1:4" ht="15.6">
      <c r="A45" s="1" t="s">
        <v>237</v>
      </c>
      <c r="B45" s="1"/>
      <c r="C45" s="1"/>
      <c r="D45" s="1">
        <f>COUNTIF(D3:D38, "Bloc")</f>
        <v>12</v>
      </c>
    </row>
    <row r="46" spans="1:4" ht="15.6">
      <c r="A46" s="1" t="s">
        <v>238</v>
      </c>
      <c r="B46" s="1"/>
      <c r="C46" s="1"/>
      <c r="D46" s="8">
        <f>D45/D39</f>
        <v>0.33333333333333331</v>
      </c>
    </row>
    <row r="47" spans="1:4" ht="15.6">
      <c r="A47" s="1" t="s">
        <v>236</v>
      </c>
      <c r="B47" s="1"/>
      <c r="C47" s="1"/>
      <c r="D47" s="1"/>
    </row>
    <row r="48" spans="1:4" ht="15.6">
      <c r="A48" s="1" t="s">
        <v>185</v>
      </c>
      <c r="B48" s="1"/>
      <c r="C48" s="1"/>
      <c r="D48" s="1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5"/>
  <sheetViews>
    <sheetView topLeftCell="C23" workbookViewId="0">
      <selection activeCell="H45" sqref="H45"/>
    </sheetView>
  </sheetViews>
  <sheetFormatPr defaultColWidth="9.09765625" defaultRowHeight="15.6"/>
  <cols>
    <col min="1" max="1" width="18.3984375" style="1" bestFit="1" customWidth="1"/>
    <col min="2" max="2" width="40.69921875" style="1" bestFit="1" customWidth="1"/>
    <col min="3" max="3" width="48" style="1" bestFit="1" customWidth="1"/>
    <col min="4" max="5" width="19.69921875" style="1" bestFit="1" customWidth="1"/>
    <col min="6" max="6" width="9.8984375" style="1" bestFit="1" customWidth="1"/>
    <col min="7" max="7" width="8" style="1" bestFit="1" customWidth="1"/>
    <col min="8" max="8" width="14.59765625" style="1" bestFit="1" customWidth="1"/>
    <col min="9" max="9" width="14.8984375" style="1" bestFit="1" customWidth="1"/>
    <col min="10" max="10" width="13" style="1" bestFit="1" customWidth="1"/>
    <col min="11" max="16384" width="9.09765625" style="1"/>
  </cols>
  <sheetData>
    <row r="1" spans="1:11" ht="17.399999999999999">
      <c r="A1" s="21" t="s">
        <v>128</v>
      </c>
      <c r="B1" s="21"/>
      <c r="C1" s="21"/>
      <c r="D1" s="21"/>
      <c r="E1" s="21"/>
      <c r="F1" s="21"/>
      <c r="G1" s="21"/>
      <c r="H1" s="21"/>
      <c r="I1" s="21"/>
      <c r="J1" s="21"/>
      <c r="K1" s="6"/>
    </row>
    <row r="2" spans="1:11" ht="16.2">
      <c r="A2" s="2" t="s">
        <v>44</v>
      </c>
      <c r="B2" s="2" t="s">
        <v>119</v>
      </c>
      <c r="C2" s="2" t="s">
        <v>120</v>
      </c>
      <c r="D2" s="2" t="s">
        <v>121</v>
      </c>
      <c r="E2" s="2" t="s">
        <v>122</v>
      </c>
      <c r="F2" s="2" t="s">
        <v>2</v>
      </c>
      <c r="G2" s="2" t="s">
        <v>3</v>
      </c>
      <c r="H2" s="7" t="s">
        <v>193</v>
      </c>
      <c r="I2" s="7" t="s">
        <v>181</v>
      </c>
      <c r="J2" s="7" t="s">
        <v>182</v>
      </c>
    </row>
    <row r="3" spans="1:11">
      <c r="B3" s="3" t="s">
        <v>124</v>
      </c>
      <c r="C3" s="3" t="s">
        <v>125</v>
      </c>
      <c r="D3" s="1">
        <f>LEN(B3)</f>
        <v>10</v>
      </c>
      <c r="E3" s="1">
        <f>LEN(C3)</f>
        <v>21</v>
      </c>
      <c r="F3" s="1">
        <f>E3-D3</f>
        <v>11</v>
      </c>
      <c r="G3" s="1" t="str">
        <f>IF(E3&gt;D3, "Yes","No")</f>
        <v>Yes</v>
      </c>
      <c r="H3" s="1" t="s">
        <v>197</v>
      </c>
      <c r="I3" s="1" t="s">
        <v>240</v>
      </c>
      <c r="J3" s="1" t="s">
        <v>241</v>
      </c>
    </row>
    <row r="4" spans="1:11">
      <c r="B4" s="1" t="s">
        <v>126</v>
      </c>
      <c r="C4" s="1" t="s">
        <v>127</v>
      </c>
      <c r="D4" s="1">
        <f t="shared" ref="D4:E32" si="0">LEN(B4)</f>
        <v>31</v>
      </c>
      <c r="E4" s="1">
        <f t="shared" si="0"/>
        <v>38</v>
      </c>
      <c r="F4" s="1">
        <f t="shared" ref="F4:F32" si="1">E4-D4</f>
        <v>7</v>
      </c>
      <c r="G4" s="1" t="str">
        <f t="shared" ref="G4:G32" si="2">IF(E4&gt;D4, "Yes","No")</f>
        <v>Yes</v>
      </c>
      <c r="H4" s="1" t="s">
        <v>197</v>
      </c>
      <c r="I4" s="1" t="s">
        <v>247</v>
      </c>
      <c r="J4" s="1" t="s">
        <v>241</v>
      </c>
    </row>
    <row r="5" spans="1:11">
      <c r="B5" s="3" t="s">
        <v>129</v>
      </c>
      <c r="C5" s="1" t="s">
        <v>68</v>
      </c>
      <c r="D5" s="1">
        <f t="shared" si="0"/>
        <v>27</v>
      </c>
      <c r="E5" s="1">
        <f t="shared" si="0"/>
        <v>41</v>
      </c>
      <c r="F5" s="1">
        <f t="shared" si="1"/>
        <v>14</v>
      </c>
      <c r="G5" s="1" t="str">
        <f t="shared" si="2"/>
        <v>Yes</v>
      </c>
      <c r="H5" s="1" t="s">
        <v>197</v>
      </c>
      <c r="I5" s="1" t="s">
        <v>243</v>
      </c>
      <c r="J5" s="1" t="s">
        <v>241</v>
      </c>
    </row>
    <row r="6" spans="1:11">
      <c r="B6" s="1" t="s">
        <v>80</v>
      </c>
      <c r="C6" s="1" t="s">
        <v>130</v>
      </c>
      <c r="D6" s="1">
        <f t="shared" si="0"/>
        <v>22</v>
      </c>
      <c r="E6" s="1">
        <f t="shared" si="0"/>
        <v>50</v>
      </c>
      <c r="F6" s="1">
        <f t="shared" si="1"/>
        <v>28</v>
      </c>
      <c r="G6" s="1" t="str">
        <f t="shared" si="2"/>
        <v>Yes</v>
      </c>
      <c r="H6" s="1" t="s">
        <v>197</v>
      </c>
      <c r="I6" s="1" t="s">
        <v>244</v>
      </c>
      <c r="J6" s="1" t="s">
        <v>241</v>
      </c>
    </row>
    <row r="7" spans="1:11">
      <c r="B7" s="1" t="s">
        <v>132</v>
      </c>
      <c r="C7" s="1" t="s">
        <v>131</v>
      </c>
      <c r="D7" s="1">
        <f t="shared" si="0"/>
        <v>10</v>
      </c>
      <c r="E7" s="1">
        <f t="shared" si="0"/>
        <v>19</v>
      </c>
      <c r="F7" s="1">
        <f t="shared" si="1"/>
        <v>9</v>
      </c>
      <c r="G7" s="1" t="str">
        <f t="shared" si="2"/>
        <v>Yes</v>
      </c>
      <c r="H7" s="1" t="s">
        <v>197</v>
      </c>
      <c r="I7" s="1" t="s">
        <v>245</v>
      </c>
      <c r="J7" s="1" t="s">
        <v>241</v>
      </c>
    </row>
    <row r="8" spans="1:11">
      <c r="B8" s="1" t="s">
        <v>295</v>
      </c>
      <c r="C8" s="1" t="s">
        <v>294</v>
      </c>
      <c r="D8" s="1">
        <f t="shared" si="0"/>
        <v>14</v>
      </c>
      <c r="E8" s="1">
        <f t="shared" si="0"/>
        <v>22</v>
      </c>
      <c r="F8" s="1">
        <f t="shared" si="1"/>
        <v>8</v>
      </c>
      <c r="G8" s="1" t="str">
        <f t="shared" si="2"/>
        <v>Yes</v>
      </c>
      <c r="H8" s="1" t="s">
        <v>197</v>
      </c>
      <c r="I8" s="1" t="s">
        <v>298</v>
      </c>
      <c r="J8" s="1" t="s">
        <v>241</v>
      </c>
    </row>
    <row r="9" spans="1:11">
      <c r="B9" s="1" t="s">
        <v>134</v>
      </c>
      <c r="C9" s="1" t="s">
        <v>133</v>
      </c>
      <c r="D9" s="1">
        <f t="shared" si="0"/>
        <v>14</v>
      </c>
      <c r="E9" s="1">
        <f t="shared" si="0"/>
        <v>20</v>
      </c>
      <c r="F9" s="1">
        <f t="shared" si="1"/>
        <v>6</v>
      </c>
      <c r="G9" s="1" t="str">
        <f t="shared" si="2"/>
        <v>Yes</v>
      </c>
      <c r="H9" s="1" t="s">
        <v>197</v>
      </c>
      <c r="I9" s="1" t="s">
        <v>246</v>
      </c>
      <c r="J9" s="1" t="s">
        <v>241</v>
      </c>
    </row>
    <row r="10" spans="1:11">
      <c r="B10" s="1" t="s">
        <v>135</v>
      </c>
      <c r="C10" s="1" t="s">
        <v>35</v>
      </c>
      <c r="D10" s="1">
        <f t="shared" si="0"/>
        <v>7</v>
      </c>
      <c r="E10" s="1">
        <f t="shared" si="0"/>
        <v>25</v>
      </c>
      <c r="F10" s="1">
        <f t="shared" si="1"/>
        <v>18</v>
      </c>
      <c r="G10" s="1" t="str">
        <f t="shared" si="2"/>
        <v>Yes</v>
      </c>
      <c r="H10" s="1" t="s">
        <v>197</v>
      </c>
      <c r="I10" s="1" t="s">
        <v>248</v>
      </c>
      <c r="J10" s="1" t="s">
        <v>241</v>
      </c>
    </row>
    <row r="11" spans="1:11">
      <c r="B11" s="1" t="s">
        <v>63</v>
      </c>
      <c r="C11" s="1" t="s">
        <v>136</v>
      </c>
      <c r="D11" s="1">
        <f t="shared" si="0"/>
        <v>9</v>
      </c>
      <c r="E11" s="1">
        <f t="shared" si="0"/>
        <v>22</v>
      </c>
      <c r="F11" s="1">
        <f t="shared" si="1"/>
        <v>13</v>
      </c>
      <c r="G11" s="1" t="str">
        <f t="shared" si="2"/>
        <v>Yes</v>
      </c>
      <c r="H11" s="1" t="s">
        <v>197</v>
      </c>
      <c r="I11" s="1" t="s">
        <v>242</v>
      </c>
      <c r="J11" s="1" t="s">
        <v>241</v>
      </c>
    </row>
    <row r="12" spans="1:11">
      <c r="B12" s="3" t="s">
        <v>137</v>
      </c>
      <c r="C12" s="1" t="s">
        <v>138</v>
      </c>
      <c r="D12" s="1">
        <f t="shared" si="0"/>
        <v>10</v>
      </c>
      <c r="E12" s="1">
        <f t="shared" si="0"/>
        <v>11</v>
      </c>
      <c r="F12" s="1">
        <f t="shared" si="1"/>
        <v>1</v>
      </c>
      <c r="G12" s="1" t="str">
        <f t="shared" si="2"/>
        <v>Yes</v>
      </c>
      <c r="H12" s="1" t="s">
        <v>197</v>
      </c>
      <c r="I12" s="1" t="s">
        <v>249</v>
      </c>
      <c r="J12" s="1" t="s">
        <v>187</v>
      </c>
    </row>
    <row r="13" spans="1:11">
      <c r="B13" s="1" t="s">
        <v>140</v>
      </c>
      <c r="C13" s="1" t="s">
        <v>139</v>
      </c>
      <c r="D13" s="1">
        <f t="shared" si="0"/>
        <v>11</v>
      </c>
      <c r="E13" s="1">
        <f t="shared" si="0"/>
        <v>18</v>
      </c>
      <c r="F13" s="1">
        <f t="shared" si="1"/>
        <v>7</v>
      </c>
      <c r="G13" s="1" t="str">
        <f t="shared" si="2"/>
        <v>Yes</v>
      </c>
      <c r="H13" s="1" t="s">
        <v>197</v>
      </c>
      <c r="I13" s="1" t="s">
        <v>250</v>
      </c>
      <c r="J13" s="1" t="s">
        <v>241</v>
      </c>
    </row>
    <row r="14" spans="1:11">
      <c r="B14" s="1" t="s">
        <v>142</v>
      </c>
      <c r="C14" s="1" t="s">
        <v>141</v>
      </c>
      <c r="D14" s="1">
        <f t="shared" si="0"/>
        <v>19</v>
      </c>
      <c r="E14" s="1">
        <f t="shared" si="0"/>
        <v>19</v>
      </c>
      <c r="F14" s="1">
        <f t="shared" si="1"/>
        <v>0</v>
      </c>
      <c r="G14" s="1" t="str">
        <f t="shared" si="2"/>
        <v>No</v>
      </c>
      <c r="H14" s="1" t="s">
        <v>197</v>
      </c>
      <c r="I14" s="1" t="s">
        <v>251</v>
      </c>
      <c r="J14" s="1" t="s">
        <v>241</v>
      </c>
    </row>
    <row r="15" spans="1:11">
      <c r="B15" s="1" t="s">
        <v>144</v>
      </c>
      <c r="C15" s="1" t="s">
        <v>143</v>
      </c>
      <c r="D15" s="1">
        <f t="shared" si="0"/>
        <v>11</v>
      </c>
      <c r="E15" s="1">
        <f t="shared" si="0"/>
        <v>39</v>
      </c>
      <c r="F15" s="1">
        <f t="shared" si="1"/>
        <v>28</v>
      </c>
      <c r="G15" s="1" t="str">
        <f t="shared" si="2"/>
        <v>Yes</v>
      </c>
      <c r="H15" s="1" t="s">
        <v>197</v>
      </c>
      <c r="I15" s="1" t="s">
        <v>252</v>
      </c>
      <c r="J15" s="1" t="s">
        <v>187</v>
      </c>
    </row>
    <row r="16" spans="1:11">
      <c r="B16" s="1" t="s">
        <v>146</v>
      </c>
      <c r="C16" s="1" t="s">
        <v>145</v>
      </c>
      <c r="D16" s="1">
        <f t="shared" si="0"/>
        <v>5</v>
      </c>
      <c r="E16" s="1">
        <f t="shared" si="0"/>
        <v>15</v>
      </c>
      <c r="F16" s="1">
        <f t="shared" si="1"/>
        <v>10</v>
      </c>
      <c r="G16" s="1" t="str">
        <f t="shared" si="2"/>
        <v>Yes</v>
      </c>
      <c r="H16" s="1" t="s">
        <v>198</v>
      </c>
      <c r="I16" s="1" t="s">
        <v>253</v>
      </c>
      <c r="J16" s="1" t="s">
        <v>189</v>
      </c>
    </row>
    <row r="17" spans="2:10">
      <c r="B17" s="3" t="s">
        <v>148</v>
      </c>
      <c r="C17" s="1" t="s">
        <v>147</v>
      </c>
      <c r="D17" s="1">
        <f t="shared" si="0"/>
        <v>16</v>
      </c>
      <c r="E17" s="1">
        <f t="shared" si="0"/>
        <v>25</v>
      </c>
      <c r="F17" s="1">
        <f t="shared" si="1"/>
        <v>9</v>
      </c>
      <c r="G17" s="1" t="str">
        <f t="shared" si="2"/>
        <v>Yes</v>
      </c>
      <c r="H17" s="1" t="s">
        <v>198</v>
      </c>
      <c r="I17" s="1" t="s">
        <v>254</v>
      </c>
      <c r="J17" s="1" t="s">
        <v>189</v>
      </c>
    </row>
    <row r="18" spans="2:10">
      <c r="B18" s="1" t="s">
        <v>150</v>
      </c>
      <c r="C18" s="1" t="s">
        <v>149</v>
      </c>
      <c r="D18" s="1">
        <f t="shared" si="0"/>
        <v>15</v>
      </c>
      <c r="E18" s="1">
        <f t="shared" si="0"/>
        <v>49</v>
      </c>
      <c r="F18" s="1">
        <f t="shared" si="1"/>
        <v>34</v>
      </c>
      <c r="G18" s="1" t="str">
        <f t="shared" si="2"/>
        <v>Yes</v>
      </c>
      <c r="H18" s="1" t="s">
        <v>198</v>
      </c>
      <c r="I18" s="1" t="s">
        <v>255</v>
      </c>
      <c r="J18" s="1" t="s">
        <v>189</v>
      </c>
    </row>
    <row r="19" spans="2:10">
      <c r="B19" s="1" t="s">
        <v>152</v>
      </c>
      <c r="C19" s="1" t="s">
        <v>151</v>
      </c>
      <c r="D19" s="1">
        <f t="shared" si="0"/>
        <v>22</v>
      </c>
      <c r="E19" s="1">
        <f t="shared" si="0"/>
        <v>27</v>
      </c>
      <c r="F19" s="1">
        <f t="shared" si="1"/>
        <v>5</v>
      </c>
      <c r="G19" s="1" t="str">
        <f t="shared" si="2"/>
        <v>Yes</v>
      </c>
      <c r="H19" s="1" t="s">
        <v>198</v>
      </c>
      <c r="I19" s="1" t="s">
        <v>256</v>
      </c>
      <c r="J19" s="1" t="s">
        <v>189</v>
      </c>
    </row>
    <row r="20" spans="2:10">
      <c r="B20" s="1" t="s">
        <v>154</v>
      </c>
      <c r="C20" s="1" t="s">
        <v>153</v>
      </c>
      <c r="D20" s="1">
        <f t="shared" si="0"/>
        <v>25</v>
      </c>
      <c r="E20" s="1">
        <f t="shared" si="0"/>
        <v>33</v>
      </c>
      <c r="F20" s="1">
        <f t="shared" si="1"/>
        <v>8</v>
      </c>
      <c r="G20" s="1" t="str">
        <f t="shared" si="2"/>
        <v>Yes</v>
      </c>
      <c r="H20" s="1" t="s">
        <v>198</v>
      </c>
      <c r="I20" s="1" t="s">
        <v>257</v>
      </c>
      <c r="J20" s="1" t="s">
        <v>189</v>
      </c>
    </row>
    <row r="21" spans="2:10">
      <c r="B21" s="1" t="s">
        <v>156</v>
      </c>
      <c r="C21" s="1" t="s">
        <v>155</v>
      </c>
      <c r="D21" s="1">
        <f t="shared" si="0"/>
        <v>14</v>
      </c>
      <c r="E21" s="1">
        <f t="shared" si="0"/>
        <v>7</v>
      </c>
      <c r="F21" s="1">
        <f t="shared" si="1"/>
        <v>-7</v>
      </c>
      <c r="G21" s="1" t="str">
        <f t="shared" si="2"/>
        <v>No</v>
      </c>
      <c r="H21" s="1" t="s">
        <v>198</v>
      </c>
      <c r="I21" s="1" t="s">
        <v>258</v>
      </c>
      <c r="J21" s="1" t="s">
        <v>189</v>
      </c>
    </row>
    <row r="22" spans="2:10">
      <c r="B22" s="1" t="s">
        <v>158</v>
      </c>
      <c r="C22" s="1" t="s">
        <v>157</v>
      </c>
      <c r="D22" s="1">
        <f t="shared" si="0"/>
        <v>12</v>
      </c>
      <c r="E22" s="1">
        <f t="shared" si="0"/>
        <v>21</v>
      </c>
      <c r="F22" s="1">
        <f t="shared" si="1"/>
        <v>9</v>
      </c>
      <c r="G22" s="1" t="str">
        <f t="shared" si="2"/>
        <v>Yes</v>
      </c>
      <c r="H22" s="1" t="s">
        <v>198</v>
      </c>
      <c r="I22" s="1" t="s">
        <v>259</v>
      </c>
      <c r="J22" s="1" t="s">
        <v>189</v>
      </c>
    </row>
    <row r="23" spans="2:10">
      <c r="B23" s="1" t="s">
        <v>159</v>
      </c>
      <c r="C23" s="1" t="s">
        <v>160</v>
      </c>
      <c r="D23" s="1">
        <f t="shared" si="0"/>
        <v>15</v>
      </c>
      <c r="E23" s="1">
        <f t="shared" si="0"/>
        <v>8</v>
      </c>
      <c r="F23" s="1">
        <f t="shared" si="1"/>
        <v>-7</v>
      </c>
      <c r="G23" s="1" t="str">
        <f t="shared" si="2"/>
        <v>No</v>
      </c>
      <c r="H23" s="1" t="s">
        <v>198</v>
      </c>
      <c r="I23" s="1" t="s">
        <v>260</v>
      </c>
      <c r="J23" s="1" t="s">
        <v>189</v>
      </c>
    </row>
    <row r="24" spans="2:10">
      <c r="B24" s="1" t="s">
        <v>162</v>
      </c>
      <c r="C24" s="1" t="s">
        <v>161</v>
      </c>
      <c r="D24" s="1">
        <f t="shared" si="0"/>
        <v>10</v>
      </c>
      <c r="E24" s="1">
        <f t="shared" si="0"/>
        <v>18</v>
      </c>
      <c r="F24" s="1">
        <f t="shared" si="1"/>
        <v>8</v>
      </c>
      <c r="G24" s="1" t="str">
        <f t="shared" si="2"/>
        <v>Yes</v>
      </c>
      <c r="H24" s="1" t="s">
        <v>198</v>
      </c>
      <c r="I24" s="1" t="s">
        <v>261</v>
      </c>
      <c r="J24" s="1" t="s">
        <v>187</v>
      </c>
    </row>
    <row r="25" spans="2:10">
      <c r="B25" s="1" t="s">
        <v>164</v>
      </c>
      <c r="C25" s="1" t="s">
        <v>163</v>
      </c>
      <c r="D25" s="1">
        <f t="shared" si="0"/>
        <v>9</v>
      </c>
      <c r="E25" s="1">
        <f t="shared" si="0"/>
        <v>24</v>
      </c>
      <c r="F25" s="1">
        <f t="shared" si="1"/>
        <v>15</v>
      </c>
      <c r="G25" s="1" t="str">
        <f t="shared" si="2"/>
        <v>Yes</v>
      </c>
      <c r="H25" s="1" t="s">
        <v>198</v>
      </c>
      <c r="I25" s="1" t="s">
        <v>262</v>
      </c>
      <c r="J25" s="1" t="s">
        <v>187</v>
      </c>
    </row>
    <row r="26" spans="2:10">
      <c r="B26" s="1" t="s">
        <v>165</v>
      </c>
      <c r="C26" s="1" t="s">
        <v>166</v>
      </c>
      <c r="D26" s="1">
        <f t="shared" si="0"/>
        <v>38</v>
      </c>
      <c r="E26" s="1">
        <f t="shared" si="0"/>
        <v>25</v>
      </c>
      <c r="F26" s="1">
        <f t="shared" si="1"/>
        <v>-13</v>
      </c>
      <c r="G26" s="1" t="str">
        <f t="shared" si="2"/>
        <v>No</v>
      </c>
      <c r="H26" s="1" t="s">
        <v>200</v>
      </c>
      <c r="I26" s="1" t="s">
        <v>263</v>
      </c>
      <c r="J26" s="1" t="s">
        <v>189</v>
      </c>
    </row>
    <row r="27" spans="2:10">
      <c r="B27" s="1" t="s">
        <v>168</v>
      </c>
      <c r="C27" s="1" t="s">
        <v>167</v>
      </c>
      <c r="D27" s="1">
        <f t="shared" si="0"/>
        <v>14</v>
      </c>
      <c r="E27" s="1">
        <f t="shared" si="0"/>
        <v>24</v>
      </c>
      <c r="F27" s="1">
        <f t="shared" si="1"/>
        <v>10</v>
      </c>
      <c r="G27" s="1" t="str">
        <f t="shared" si="2"/>
        <v>Yes</v>
      </c>
      <c r="H27" s="1" t="s">
        <v>201</v>
      </c>
      <c r="I27" s="1" t="s">
        <v>264</v>
      </c>
      <c r="J27" s="1" t="s">
        <v>189</v>
      </c>
    </row>
    <row r="28" spans="2:10">
      <c r="B28" s="1" t="s">
        <v>170</v>
      </c>
      <c r="C28" s="1" t="s">
        <v>169</v>
      </c>
      <c r="D28" s="1">
        <f t="shared" si="0"/>
        <v>12</v>
      </c>
      <c r="E28" s="1">
        <f t="shared" si="0"/>
        <v>28</v>
      </c>
      <c r="F28" s="1">
        <f t="shared" si="1"/>
        <v>16</v>
      </c>
      <c r="G28" s="1" t="str">
        <f t="shared" si="2"/>
        <v>Yes</v>
      </c>
      <c r="H28" s="1" t="s">
        <v>201</v>
      </c>
      <c r="I28" s="1" t="s">
        <v>265</v>
      </c>
      <c r="J28" s="1" t="s">
        <v>189</v>
      </c>
    </row>
    <row r="29" spans="2:10">
      <c r="B29" s="3" t="s">
        <v>172</v>
      </c>
      <c r="C29" s="1" t="s">
        <v>171</v>
      </c>
      <c r="D29" s="1">
        <f t="shared" si="0"/>
        <v>19</v>
      </c>
      <c r="E29" s="1">
        <f t="shared" si="0"/>
        <v>16</v>
      </c>
      <c r="F29" s="1">
        <f t="shared" si="1"/>
        <v>-3</v>
      </c>
      <c r="G29" s="1" t="str">
        <f t="shared" si="2"/>
        <v>No</v>
      </c>
      <c r="H29" s="1" t="s">
        <v>201</v>
      </c>
      <c r="I29" s="1" t="s">
        <v>266</v>
      </c>
      <c r="J29" s="1" t="s">
        <v>189</v>
      </c>
    </row>
    <row r="30" spans="2:10">
      <c r="B30" s="1" t="s">
        <v>174</v>
      </c>
      <c r="C30" s="1" t="s">
        <v>173</v>
      </c>
      <c r="D30" s="1">
        <f t="shared" si="0"/>
        <v>14</v>
      </c>
      <c r="E30" s="1">
        <f t="shared" si="0"/>
        <v>23</v>
      </c>
      <c r="F30" s="1">
        <f t="shared" si="1"/>
        <v>9</v>
      </c>
      <c r="G30" s="1" t="str">
        <f t="shared" si="2"/>
        <v>Yes</v>
      </c>
      <c r="H30" s="1" t="s">
        <v>201</v>
      </c>
      <c r="I30" s="1" t="s">
        <v>267</v>
      </c>
      <c r="J30" s="1" t="s">
        <v>189</v>
      </c>
    </row>
    <row r="31" spans="2:10">
      <c r="B31" s="1" t="s">
        <v>176</v>
      </c>
      <c r="C31" s="1" t="s">
        <v>175</v>
      </c>
      <c r="D31" s="1">
        <f t="shared" si="0"/>
        <v>30</v>
      </c>
      <c r="E31" s="1">
        <f t="shared" si="0"/>
        <v>23</v>
      </c>
      <c r="F31" s="1">
        <f t="shared" si="1"/>
        <v>-7</v>
      </c>
      <c r="G31" s="1" t="str">
        <f t="shared" si="2"/>
        <v>No</v>
      </c>
      <c r="H31" s="1" t="s">
        <v>202</v>
      </c>
      <c r="I31" s="1" t="s">
        <v>268</v>
      </c>
      <c r="J31" s="1" t="s">
        <v>241</v>
      </c>
    </row>
    <row r="32" spans="2:10">
      <c r="B32" s="1" t="s">
        <v>297</v>
      </c>
      <c r="C32" s="1" t="s">
        <v>296</v>
      </c>
      <c r="D32" s="1">
        <f t="shared" si="0"/>
        <v>41</v>
      </c>
      <c r="E32" s="1">
        <f t="shared" si="0"/>
        <v>25</v>
      </c>
      <c r="F32" s="1">
        <f t="shared" si="1"/>
        <v>-16</v>
      </c>
      <c r="G32" s="1" t="str">
        <f t="shared" si="2"/>
        <v>No</v>
      </c>
      <c r="H32" s="1" t="s">
        <v>202</v>
      </c>
      <c r="I32" s="1" t="s">
        <v>299</v>
      </c>
      <c r="J32" s="1" t="s">
        <v>189</v>
      </c>
    </row>
    <row r="33" spans="1:10">
      <c r="A33" s="1" t="s">
        <v>43</v>
      </c>
      <c r="D33" s="4">
        <f>AVERAGE(D3:D32)</f>
        <v>16.866666666666667</v>
      </c>
      <c r="E33" s="4">
        <f>AVERAGE(E3:E32)</f>
        <v>24.533333333333335</v>
      </c>
      <c r="F33" s="4">
        <f>AVERAGE(F3:F32)</f>
        <v>7.666666666666667</v>
      </c>
      <c r="H33" s="1">
        <f>COUNTA(H3:H32)</f>
        <v>30</v>
      </c>
      <c r="I33" s="1">
        <f>COUNTA(I3:I32)</f>
        <v>30</v>
      </c>
      <c r="J33" s="1">
        <f>COUNTA(J3:J32)</f>
        <v>30</v>
      </c>
    </row>
    <row r="34" spans="1:10" ht="14.25" customHeight="1">
      <c r="A34" s="1" t="s">
        <v>46</v>
      </c>
      <c r="B34" s="1">
        <f>COUNTA(B3:B32)</f>
        <v>30</v>
      </c>
      <c r="C34" s="1">
        <f>COUNTA(C3:C32)</f>
        <v>30</v>
      </c>
      <c r="G34" s="1">
        <f>COUNTIF(G3:G32, "Yes")</f>
        <v>23</v>
      </c>
    </row>
    <row r="35" spans="1:10">
      <c r="A35" s="1" t="s">
        <v>123</v>
      </c>
      <c r="G35" s="5">
        <f>G34/B34</f>
        <v>0.76666666666666672</v>
      </c>
    </row>
    <row r="36" spans="1:10">
      <c r="A36" s="1" t="s">
        <v>234</v>
      </c>
      <c r="G36" s="5"/>
      <c r="H36" s="5"/>
      <c r="J36" s="1">
        <f>COUNTIF(J3:J32, "Conservative")</f>
        <v>14</v>
      </c>
    </row>
    <row r="37" spans="1:10">
      <c r="A37" s="1" t="s">
        <v>183</v>
      </c>
      <c r="J37" s="8">
        <f>J36/J33</f>
        <v>0.46666666666666667</v>
      </c>
    </row>
    <row r="38" spans="1:10">
      <c r="A38" s="1" t="s">
        <v>235</v>
      </c>
      <c r="J38" s="1">
        <f>COUNTIF(J3:J32, "Liberal")</f>
        <v>4</v>
      </c>
    </row>
    <row r="39" spans="1:10">
      <c r="A39" s="1" t="s">
        <v>184</v>
      </c>
      <c r="J39" s="8">
        <f>J38/J33</f>
        <v>0.13333333333333333</v>
      </c>
    </row>
    <row r="40" spans="1:10">
      <c r="A40" s="1" t="s">
        <v>236</v>
      </c>
      <c r="J40" s="1">
        <f>COUNTIF(J3:J32, "New Democrat")</f>
        <v>12</v>
      </c>
    </row>
    <row r="41" spans="1:10">
      <c r="A41" s="1" t="s">
        <v>185</v>
      </c>
      <c r="J41" s="8">
        <f>J40/J33</f>
        <v>0.4</v>
      </c>
    </row>
    <row r="42" spans="1:10">
      <c r="A42" s="1" t="s">
        <v>581</v>
      </c>
      <c r="H42" s="1">
        <f>COUNTIF(H3:H32, "Quebec")</f>
        <v>13</v>
      </c>
    </row>
    <row r="43" spans="1:10">
      <c r="A43" s="1" t="s">
        <v>582</v>
      </c>
      <c r="H43" s="8">
        <f>H42/H33</f>
        <v>0.43333333333333335</v>
      </c>
    </row>
    <row r="44" spans="1:10">
      <c r="A44" s="1" t="s">
        <v>616</v>
      </c>
      <c r="H44" s="1">
        <f>COUNTIF(H3:H32, "Ontario")</f>
        <v>10</v>
      </c>
    </row>
    <row r="45" spans="1:10">
      <c r="A45" s="1" t="s">
        <v>617</v>
      </c>
      <c r="H45" s="8">
        <f>H44/H33</f>
        <v>0.33333333333333331</v>
      </c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9"/>
  <sheetViews>
    <sheetView topLeftCell="A10" workbookViewId="0">
      <selection activeCell="D3" sqref="D3"/>
    </sheetView>
  </sheetViews>
  <sheetFormatPr defaultRowHeight="13.8"/>
  <cols>
    <col min="1" max="1" width="18.59765625" bestFit="1" customWidth="1"/>
    <col min="2" max="2" width="14.59765625" bestFit="1" customWidth="1"/>
    <col min="3" max="3" width="14.8984375" bestFit="1" customWidth="1"/>
    <col min="4" max="4" width="13" bestFit="1" customWidth="1"/>
  </cols>
  <sheetData>
    <row r="1" spans="1:7" ht="17.399999999999999">
      <c r="A1" s="21" t="s">
        <v>128</v>
      </c>
      <c r="B1" s="21"/>
      <c r="C1" s="21"/>
      <c r="D1" s="21"/>
      <c r="E1" s="6"/>
      <c r="F1" s="6"/>
      <c r="G1" s="6"/>
    </row>
    <row r="2" spans="1:7" ht="15.6">
      <c r="A2" s="2" t="s">
        <v>44</v>
      </c>
      <c r="B2" s="7" t="s">
        <v>193</v>
      </c>
      <c r="C2" s="7" t="s">
        <v>181</v>
      </c>
      <c r="D2" s="7" t="s">
        <v>182</v>
      </c>
    </row>
    <row r="3" spans="1:7" ht="15.6">
      <c r="A3" s="1"/>
      <c r="B3" s="1" t="s">
        <v>197</v>
      </c>
      <c r="C3" s="1" t="s">
        <v>240</v>
      </c>
      <c r="D3" s="1" t="s">
        <v>241</v>
      </c>
    </row>
    <row r="4" spans="1:7" ht="15.6">
      <c r="A4" s="1"/>
      <c r="B4" s="1" t="s">
        <v>197</v>
      </c>
      <c r="C4" s="1" t="s">
        <v>247</v>
      </c>
      <c r="D4" s="1" t="s">
        <v>241</v>
      </c>
    </row>
    <row r="5" spans="1:7" ht="15.6">
      <c r="A5" s="1"/>
      <c r="B5" s="1" t="s">
        <v>197</v>
      </c>
      <c r="C5" s="1" t="s">
        <v>243</v>
      </c>
      <c r="D5" s="1" t="s">
        <v>241</v>
      </c>
    </row>
    <row r="6" spans="1:7" ht="15.6">
      <c r="A6" s="1"/>
      <c r="B6" s="1" t="s">
        <v>197</v>
      </c>
      <c r="C6" s="1" t="s">
        <v>244</v>
      </c>
      <c r="D6" s="1" t="s">
        <v>241</v>
      </c>
    </row>
    <row r="7" spans="1:7" ht="15.6">
      <c r="A7" s="1"/>
      <c r="B7" s="1" t="s">
        <v>197</v>
      </c>
      <c r="C7" s="1" t="s">
        <v>245</v>
      </c>
      <c r="D7" s="1" t="s">
        <v>241</v>
      </c>
    </row>
    <row r="8" spans="1:7" ht="15.6">
      <c r="A8" s="1"/>
      <c r="B8" s="1" t="s">
        <v>197</v>
      </c>
      <c r="C8" s="1" t="s">
        <v>246</v>
      </c>
      <c r="D8" s="1" t="s">
        <v>241</v>
      </c>
    </row>
    <row r="9" spans="1:7" ht="15.6">
      <c r="A9" s="1"/>
      <c r="B9" s="1" t="s">
        <v>197</v>
      </c>
      <c r="C9" s="1" t="s">
        <v>248</v>
      </c>
      <c r="D9" s="1" t="s">
        <v>241</v>
      </c>
    </row>
    <row r="10" spans="1:7" ht="15.6">
      <c r="A10" s="1"/>
      <c r="B10" s="1" t="s">
        <v>197</v>
      </c>
      <c r="C10" s="1" t="s">
        <v>242</v>
      </c>
      <c r="D10" s="1" t="s">
        <v>241</v>
      </c>
    </row>
    <row r="11" spans="1:7" ht="15.6">
      <c r="A11" s="1"/>
      <c r="B11" s="1" t="s">
        <v>197</v>
      </c>
      <c r="C11" s="1" t="s">
        <v>249</v>
      </c>
      <c r="D11" s="1" t="s">
        <v>187</v>
      </c>
    </row>
    <row r="12" spans="1:7" ht="15.6">
      <c r="A12" s="1"/>
      <c r="B12" s="1" t="s">
        <v>197</v>
      </c>
      <c r="C12" s="1" t="s">
        <v>250</v>
      </c>
      <c r="D12" s="1" t="s">
        <v>241</v>
      </c>
    </row>
    <row r="13" spans="1:7" ht="15.6">
      <c r="A13" s="1"/>
      <c r="B13" s="1" t="s">
        <v>197</v>
      </c>
      <c r="C13" s="1" t="s">
        <v>251</v>
      </c>
      <c r="D13" s="1" t="s">
        <v>241</v>
      </c>
    </row>
    <row r="14" spans="1:7" ht="15.6">
      <c r="A14" s="1"/>
      <c r="B14" s="1" t="s">
        <v>197</v>
      </c>
      <c r="C14" s="1" t="s">
        <v>252</v>
      </c>
      <c r="D14" s="1" t="s">
        <v>187</v>
      </c>
    </row>
    <row r="15" spans="1:7" ht="15.6">
      <c r="A15" s="1"/>
      <c r="B15" s="1" t="s">
        <v>198</v>
      </c>
      <c r="C15" s="1" t="s">
        <v>253</v>
      </c>
      <c r="D15" s="1" t="s">
        <v>189</v>
      </c>
    </row>
    <row r="16" spans="1:7" ht="15.6">
      <c r="A16" s="1"/>
      <c r="B16" s="1" t="s">
        <v>198</v>
      </c>
      <c r="C16" s="1" t="s">
        <v>254</v>
      </c>
      <c r="D16" s="1" t="s">
        <v>189</v>
      </c>
    </row>
    <row r="17" spans="1:4" ht="15.6">
      <c r="A17" s="1"/>
      <c r="B17" s="1" t="s">
        <v>198</v>
      </c>
      <c r="C17" s="1" t="s">
        <v>255</v>
      </c>
      <c r="D17" s="1" t="s">
        <v>189</v>
      </c>
    </row>
    <row r="18" spans="1:4" ht="15.6">
      <c r="A18" s="1"/>
      <c r="B18" s="1" t="s">
        <v>198</v>
      </c>
      <c r="C18" s="1" t="s">
        <v>256</v>
      </c>
      <c r="D18" s="1" t="s">
        <v>189</v>
      </c>
    </row>
    <row r="19" spans="1:4" ht="15.6">
      <c r="A19" s="1"/>
      <c r="B19" s="1" t="s">
        <v>198</v>
      </c>
      <c r="C19" s="1" t="s">
        <v>257</v>
      </c>
      <c r="D19" s="1" t="s">
        <v>189</v>
      </c>
    </row>
    <row r="20" spans="1:4" ht="15.6">
      <c r="A20" s="1"/>
      <c r="B20" s="1" t="s">
        <v>198</v>
      </c>
      <c r="C20" s="1" t="s">
        <v>258</v>
      </c>
      <c r="D20" s="1" t="s">
        <v>189</v>
      </c>
    </row>
    <row r="21" spans="1:4" ht="15.6">
      <c r="A21" s="1"/>
      <c r="B21" s="1" t="s">
        <v>198</v>
      </c>
      <c r="C21" s="1" t="s">
        <v>259</v>
      </c>
      <c r="D21" s="1" t="s">
        <v>189</v>
      </c>
    </row>
    <row r="22" spans="1:4" ht="15.6">
      <c r="A22" s="1"/>
      <c r="B22" s="1" t="s">
        <v>198</v>
      </c>
      <c r="C22" s="1" t="s">
        <v>260</v>
      </c>
      <c r="D22" s="1" t="s">
        <v>189</v>
      </c>
    </row>
    <row r="23" spans="1:4" ht="15.6">
      <c r="A23" s="1"/>
      <c r="B23" s="1" t="s">
        <v>198</v>
      </c>
      <c r="C23" s="1" t="s">
        <v>261</v>
      </c>
      <c r="D23" s="1" t="s">
        <v>187</v>
      </c>
    </row>
    <row r="24" spans="1:4" ht="15.6">
      <c r="A24" s="1"/>
      <c r="B24" s="1" t="s">
        <v>198</v>
      </c>
      <c r="C24" s="1" t="s">
        <v>262</v>
      </c>
      <c r="D24" s="1" t="s">
        <v>187</v>
      </c>
    </row>
    <row r="25" spans="1:4" ht="15.6">
      <c r="A25" s="1"/>
      <c r="B25" s="1" t="s">
        <v>200</v>
      </c>
      <c r="C25" s="1" t="s">
        <v>263</v>
      </c>
      <c r="D25" s="1" t="s">
        <v>189</v>
      </c>
    </row>
    <row r="26" spans="1:4" ht="15.6">
      <c r="A26" s="1"/>
      <c r="B26" s="1" t="s">
        <v>201</v>
      </c>
      <c r="C26" s="1" t="s">
        <v>264</v>
      </c>
      <c r="D26" s="1" t="s">
        <v>189</v>
      </c>
    </row>
    <row r="27" spans="1:4" ht="15.6">
      <c r="A27" s="1"/>
      <c r="B27" s="1" t="s">
        <v>201</v>
      </c>
      <c r="C27" s="1" t="s">
        <v>265</v>
      </c>
      <c r="D27" s="1" t="s">
        <v>189</v>
      </c>
    </row>
    <row r="28" spans="1:4" ht="15.6">
      <c r="A28" s="1"/>
      <c r="B28" s="1" t="s">
        <v>201</v>
      </c>
      <c r="C28" s="1" t="s">
        <v>266</v>
      </c>
      <c r="D28" s="1" t="s">
        <v>189</v>
      </c>
    </row>
    <row r="29" spans="1:4" ht="15.6">
      <c r="A29" s="1"/>
      <c r="B29" s="1" t="s">
        <v>201</v>
      </c>
      <c r="C29" s="1" t="s">
        <v>267</v>
      </c>
      <c r="D29" s="1" t="s">
        <v>189</v>
      </c>
    </row>
    <row r="30" spans="1:4" ht="15.6">
      <c r="A30" s="1"/>
      <c r="B30" s="1" t="s">
        <v>202</v>
      </c>
      <c r="C30" s="1" t="s">
        <v>268</v>
      </c>
      <c r="D30" s="1" t="s">
        <v>241</v>
      </c>
    </row>
    <row r="31" spans="1:4" ht="15.6">
      <c r="A31" s="1" t="s">
        <v>43</v>
      </c>
      <c r="B31" s="1">
        <f>COUNTA(B3:B30)</f>
        <v>28</v>
      </c>
      <c r="C31" s="1">
        <f>COUNTA(C3:C30)</f>
        <v>28</v>
      </c>
      <c r="D31" s="1">
        <f>COUNTA(D3:D30)</f>
        <v>28</v>
      </c>
    </row>
    <row r="32" spans="1:4" ht="15.6">
      <c r="A32" s="1" t="s">
        <v>46</v>
      </c>
      <c r="B32" s="1"/>
      <c r="C32" s="1"/>
      <c r="D32" s="1"/>
    </row>
    <row r="33" spans="1:4" ht="15.6">
      <c r="A33" s="1" t="s">
        <v>123</v>
      </c>
      <c r="B33" s="1"/>
      <c r="C33" s="1"/>
      <c r="D33" s="1"/>
    </row>
    <row r="34" spans="1:4" ht="15.6">
      <c r="A34" s="1" t="s">
        <v>234</v>
      </c>
      <c r="B34" s="5"/>
      <c r="C34" s="1"/>
      <c r="D34" s="1">
        <f>COUNTIF(D3:D30, "Conservative")</f>
        <v>13</v>
      </c>
    </row>
    <row r="35" spans="1:4" ht="15.6">
      <c r="A35" s="1" t="s">
        <v>183</v>
      </c>
      <c r="B35" s="1"/>
      <c r="C35" s="1"/>
      <c r="D35" s="8">
        <f>D34/D31</f>
        <v>0.4642857142857143</v>
      </c>
    </row>
    <row r="36" spans="1:4" ht="15.6">
      <c r="A36" s="1" t="s">
        <v>235</v>
      </c>
      <c r="B36" s="1"/>
      <c r="C36" s="1"/>
      <c r="D36" s="1">
        <f>COUNTIF(D3:D30, "Liberal")</f>
        <v>4</v>
      </c>
    </row>
    <row r="37" spans="1:4" ht="15.6">
      <c r="A37" s="1" t="s">
        <v>184</v>
      </c>
      <c r="B37" s="1"/>
      <c r="C37" s="1"/>
      <c r="D37" s="8">
        <f>D36/D31</f>
        <v>0.14285714285714285</v>
      </c>
    </row>
    <row r="38" spans="1:4" ht="15.6">
      <c r="A38" s="1" t="s">
        <v>236</v>
      </c>
      <c r="B38" s="1"/>
      <c r="C38" s="1"/>
      <c r="D38" s="1">
        <f>COUNTIF(D3:D30, "New Democrat")</f>
        <v>11</v>
      </c>
    </row>
    <row r="39" spans="1:4" ht="15.6">
      <c r="A39" s="1" t="s">
        <v>185</v>
      </c>
      <c r="B39" s="1"/>
      <c r="C39" s="1"/>
      <c r="D39" s="8">
        <f>D38/D31</f>
        <v>0.39285714285714285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0"/>
  <sheetViews>
    <sheetView topLeftCell="A7" workbookViewId="0">
      <selection activeCell="B31" sqref="B31"/>
    </sheetView>
  </sheetViews>
  <sheetFormatPr defaultColWidth="9.09765625" defaultRowHeight="15.6"/>
  <cols>
    <col min="1" max="1" width="18.3984375" style="1" bestFit="1" customWidth="1"/>
    <col min="2" max="2" width="42.19921875" style="1" bestFit="1" customWidth="1"/>
    <col min="3" max="3" width="45" style="1" bestFit="1" customWidth="1"/>
    <col min="4" max="5" width="19.69921875" style="1" bestFit="1" customWidth="1"/>
    <col min="6" max="6" width="11.09765625" style="1" bestFit="1" customWidth="1"/>
    <col min="7" max="7" width="8" style="1" bestFit="1" customWidth="1"/>
    <col min="8" max="8" width="23.8984375" style="1" bestFit="1" customWidth="1"/>
    <col min="9" max="9" width="22.3984375" style="1" bestFit="1" customWidth="1"/>
    <col min="10" max="10" width="11.3984375" style="1" bestFit="1" customWidth="1"/>
    <col min="11" max="16384" width="9.09765625" style="1"/>
  </cols>
  <sheetData>
    <row r="1" spans="1:11" ht="17.399999999999999">
      <c r="A1" s="21" t="s">
        <v>117</v>
      </c>
      <c r="B1" s="21"/>
      <c r="C1" s="21"/>
      <c r="D1" s="21"/>
      <c r="E1" s="21"/>
      <c r="F1" s="21"/>
      <c r="G1" s="21"/>
      <c r="H1" s="21"/>
      <c r="I1" s="21"/>
      <c r="J1" s="21"/>
      <c r="K1" s="6"/>
    </row>
    <row r="2" spans="1:11" s="9" customFormat="1" ht="16.2">
      <c r="A2" s="7" t="s">
        <v>44</v>
      </c>
      <c r="B2" s="7" t="s">
        <v>6</v>
      </c>
      <c r="C2" s="7" t="s">
        <v>292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1">
      <c r="B3" s="3" t="s">
        <v>4</v>
      </c>
      <c r="C3" s="3" t="s">
        <v>5</v>
      </c>
      <c r="D3" s="1">
        <f>LEN(B3)</f>
        <v>10</v>
      </c>
      <c r="E3" s="1">
        <f>LEN(C3)</f>
        <v>31</v>
      </c>
      <c r="F3" s="1">
        <f>E3-D3</f>
        <v>21</v>
      </c>
      <c r="G3" s="1" t="str">
        <f>IF(E3&gt;D3, "Yes","No")</f>
        <v>Yes</v>
      </c>
      <c r="H3" s="1" t="s">
        <v>269</v>
      </c>
      <c r="I3" s="1" t="s">
        <v>270</v>
      </c>
      <c r="J3" s="1" t="s">
        <v>187</v>
      </c>
    </row>
    <row r="4" spans="1:11">
      <c r="B4" s="3" t="s">
        <v>7</v>
      </c>
      <c r="C4" s="1" t="s">
        <v>8</v>
      </c>
      <c r="D4" s="1">
        <f t="shared" ref="D4:D21" si="0">LEN(B4)</f>
        <v>20</v>
      </c>
      <c r="E4" s="1">
        <f t="shared" ref="E4:E21" si="1">LEN(C4)</f>
        <v>32</v>
      </c>
      <c r="F4" s="1">
        <f t="shared" ref="F4:F21" si="2">E4-D4</f>
        <v>12</v>
      </c>
      <c r="G4" s="1" t="str">
        <f t="shared" ref="G4:G21" si="3">IF(E4&gt;D4, "Yes","No")</f>
        <v>Yes</v>
      </c>
      <c r="H4" s="1" t="s">
        <v>269</v>
      </c>
      <c r="I4" s="1" t="s">
        <v>271</v>
      </c>
      <c r="J4" s="1" t="s">
        <v>189</v>
      </c>
    </row>
    <row r="5" spans="1:11">
      <c r="B5" s="1" t="s">
        <v>9</v>
      </c>
      <c r="C5" s="3" t="s">
        <v>10</v>
      </c>
      <c r="D5" s="1">
        <f t="shared" si="0"/>
        <v>25</v>
      </c>
      <c r="E5" s="1">
        <f t="shared" si="1"/>
        <v>22</v>
      </c>
      <c r="F5" s="1">
        <f t="shared" si="2"/>
        <v>-3</v>
      </c>
      <c r="G5" s="1" t="str">
        <f t="shared" si="3"/>
        <v>No</v>
      </c>
      <c r="H5" s="1" t="s">
        <v>269</v>
      </c>
      <c r="I5" s="1" t="s">
        <v>272</v>
      </c>
      <c r="J5" s="1" t="s">
        <v>189</v>
      </c>
    </row>
    <row r="6" spans="1:11">
      <c r="B6" s="1" t="s">
        <v>11</v>
      </c>
      <c r="C6" s="1" t="s">
        <v>12</v>
      </c>
      <c r="D6" s="1">
        <f t="shared" si="0"/>
        <v>12</v>
      </c>
      <c r="E6" s="1">
        <f t="shared" si="1"/>
        <v>25</v>
      </c>
      <c r="F6" s="1">
        <f t="shared" si="2"/>
        <v>13</v>
      </c>
      <c r="G6" s="1" t="str">
        <f t="shared" si="3"/>
        <v>Yes</v>
      </c>
      <c r="H6" s="1" t="s">
        <v>195</v>
      </c>
      <c r="I6" s="1" t="s">
        <v>273</v>
      </c>
      <c r="J6" s="1" t="s">
        <v>187</v>
      </c>
    </row>
    <row r="7" spans="1:11">
      <c r="B7" s="1" t="s">
        <v>13</v>
      </c>
      <c r="C7" s="1" t="s">
        <v>14</v>
      </c>
      <c r="D7" s="1">
        <f t="shared" si="0"/>
        <v>20</v>
      </c>
      <c r="E7" s="1">
        <f t="shared" si="1"/>
        <v>23</v>
      </c>
      <c r="F7" s="1">
        <f t="shared" si="2"/>
        <v>3</v>
      </c>
      <c r="G7" s="1" t="str">
        <f t="shared" si="3"/>
        <v>Yes</v>
      </c>
      <c r="H7" s="1" t="s">
        <v>196</v>
      </c>
      <c r="I7" s="1" t="s">
        <v>274</v>
      </c>
      <c r="J7" s="1" t="s">
        <v>189</v>
      </c>
    </row>
    <row r="8" spans="1:11">
      <c r="B8" s="1" t="s">
        <v>29</v>
      </c>
      <c r="C8" s="1" t="s">
        <v>30</v>
      </c>
      <c r="D8" s="1">
        <f t="shared" ref="D8:E14" si="4">LEN(B8)</f>
        <v>27</v>
      </c>
      <c r="E8" s="1">
        <f t="shared" si="4"/>
        <v>32</v>
      </c>
      <c r="F8" s="1">
        <f t="shared" ref="F8:F14" si="5">E8-D8</f>
        <v>5</v>
      </c>
      <c r="G8" s="1" t="str">
        <f t="shared" ref="G8:G14" si="6">IF(E8&gt;D8, "Yes","No")</f>
        <v>Yes</v>
      </c>
      <c r="H8" s="1" t="s">
        <v>197</v>
      </c>
      <c r="I8" s="1" t="s">
        <v>275</v>
      </c>
      <c r="J8" s="1" t="s">
        <v>187</v>
      </c>
    </row>
    <row r="9" spans="1:11">
      <c r="B9" s="1" t="s">
        <v>31</v>
      </c>
      <c r="C9" s="1" t="s">
        <v>32</v>
      </c>
      <c r="D9" s="1">
        <f t="shared" si="4"/>
        <v>42</v>
      </c>
      <c r="E9" s="1">
        <f t="shared" si="4"/>
        <v>28</v>
      </c>
      <c r="F9" s="1">
        <f t="shared" si="5"/>
        <v>-14</v>
      </c>
      <c r="G9" s="1" t="str">
        <f t="shared" si="6"/>
        <v>No</v>
      </c>
      <c r="H9" s="1" t="s">
        <v>197</v>
      </c>
      <c r="I9" s="1" t="s">
        <v>276</v>
      </c>
      <c r="J9" s="1" t="s">
        <v>277</v>
      </c>
    </row>
    <row r="10" spans="1:11">
      <c r="B10" s="1" t="s">
        <v>33</v>
      </c>
      <c r="C10" s="1" t="s">
        <v>34</v>
      </c>
      <c r="D10" s="1">
        <f t="shared" si="4"/>
        <v>9</v>
      </c>
      <c r="E10" s="1">
        <f t="shared" si="4"/>
        <v>38</v>
      </c>
      <c r="F10" s="1">
        <f t="shared" si="5"/>
        <v>29</v>
      </c>
      <c r="G10" s="1" t="str">
        <f t="shared" si="6"/>
        <v>Yes</v>
      </c>
      <c r="H10" s="1" t="s">
        <v>197</v>
      </c>
      <c r="I10" s="1" t="s">
        <v>278</v>
      </c>
      <c r="J10" s="1" t="s">
        <v>277</v>
      </c>
    </row>
    <row r="11" spans="1:11">
      <c r="B11" s="1" t="s">
        <v>35</v>
      </c>
      <c r="C11" s="1" t="s">
        <v>36</v>
      </c>
      <c r="D11" s="1">
        <f t="shared" si="4"/>
        <v>25</v>
      </c>
      <c r="E11" s="1">
        <f t="shared" si="4"/>
        <v>25</v>
      </c>
      <c r="F11" s="1">
        <f t="shared" si="5"/>
        <v>0</v>
      </c>
      <c r="G11" s="1" t="str">
        <f t="shared" si="6"/>
        <v>No</v>
      </c>
      <c r="H11" s="1" t="s">
        <v>197</v>
      </c>
      <c r="I11" s="1" t="s">
        <v>279</v>
      </c>
      <c r="J11" s="1" t="s">
        <v>187</v>
      </c>
    </row>
    <row r="12" spans="1:11">
      <c r="B12" s="1" t="s">
        <v>37</v>
      </c>
      <c r="C12" s="1" t="s">
        <v>38</v>
      </c>
      <c r="D12" s="1">
        <f t="shared" si="4"/>
        <v>24</v>
      </c>
      <c r="E12" s="1">
        <f t="shared" si="4"/>
        <v>39</v>
      </c>
      <c r="F12" s="1">
        <f t="shared" si="5"/>
        <v>15</v>
      </c>
      <c r="G12" s="1" t="str">
        <f t="shared" si="6"/>
        <v>Yes</v>
      </c>
      <c r="H12" s="1" t="s">
        <v>197</v>
      </c>
      <c r="I12" s="1" t="s">
        <v>280</v>
      </c>
      <c r="J12" s="1" t="s">
        <v>189</v>
      </c>
    </row>
    <row r="13" spans="1:11">
      <c r="B13" s="1" t="s">
        <v>39</v>
      </c>
      <c r="C13" s="1" t="s">
        <v>40</v>
      </c>
      <c r="D13" s="1">
        <f t="shared" si="4"/>
        <v>19</v>
      </c>
      <c r="E13" s="1">
        <f t="shared" si="4"/>
        <v>35</v>
      </c>
      <c r="F13" s="1">
        <f t="shared" si="5"/>
        <v>16</v>
      </c>
      <c r="G13" s="1" t="str">
        <f t="shared" si="6"/>
        <v>Yes</v>
      </c>
      <c r="H13" s="1" t="s">
        <v>197</v>
      </c>
      <c r="I13" s="1" t="s">
        <v>281</v>
      </c>
      <c r="J13" s="1" t="s">
        <v>189</v>
      </c>
    </row>
    <row r="14" spans="1:11">
      <c r="B14" s="1" t="s">
        <v>41</v>
      </c>
      <c r="C14" s="1" t="s">
        <v>42</v>
      </c>
      <c r="D14" s="1">
        <f t="shared" si="4"/>
        <v>21</v>
      </c>
      <c r="E14" s="1">
        <f t="shared" si="4"/>
        <v>45</v>
      </c>
      <c r="F14" s="1">
        <f t="shared" si="5"/>
        <v>24</v>
      </c>
      <c r="G14" s="1" t="str">
        <f t="shared" si="6"/>
        <v>Yes</v>
      </c>
      <c r="H14" s="1" t="s">
        <v>197</v>
      </c>
      <c r="I14" s="1" t="s">
        <v>282</v>
      </c>
      <c r="J14" s="1" t="s">
        <v>277</v>
      </c>
    </row>
    <row r="15" spans="1:11">
      <c r="B15" s="1" t="s">
        <v>15</v>
      </c>
      <c r="C15" s="3" t="s">
        <v>16</v>
      </c>
      <c r="D15" s="1">
        <f t="shared" si="0"/>
        <v>33</v>
      </c>
      <c r="E15" s="1">
        <f t="shared" si="1"/>
        <v>21</v>
      </c>
      <c r="F15" s="1">
        <f t="shared" si="2"/>
        <v>-12</v>
      </c>
      <c r="G15" s="1" t="str">
        <f t="shared" si="3"/>
        <v>No</v>
      </c>
      <c r="H15" s="1" t="s">
        <v>198</v>
      </c>
      <c r="I15" s="1" t="s">
        <v>283</v>
      </c>
      <c r="J15" s="1" t="s">
        <v>189</v>
      </c>
    </row>
    <row r="16" spans="1:11">
      <c r="B16" s="1" t="s">
        <v>17</v>
      </c>
      <c r="C16" s="1" t="s">
        <v>18</v>
      </c>
      <c r="D16" s="1">
        <f t="shared" si="0"/>
        <v>40</v>
      </c>
      <c r="E16" s="1">
        <f t="shared" si="1"/>
        <v>29</v>
      </c>
      <c r="F16" s="1">
        <f t="shared" si="2"/>
        <v>-11</v>
      </c>
      <c r="G16" s="1" t="str">
        <f t="shared" si="3"/>
        <v>No</v>
      </c>
      <c r="H16" s="1" t="s">
        <v>198</v>
      </c>
      <c r="I16" s="1" t="s">
        <v>284</v>
      </c>
      <c r="J16" s="1" t="s">
        <v>189</v>
      </c>
    </row>
    <row r="17" spans="1:10">
      <c r="B17" s="1" t="s">
        <v>19</v>
      </c>
      <c r="C17" s="1" t="s">
        <v>20</v>
      </c>
      <c r="D17" s="1">
        <f t="shared" si="0"/>
        <v>25</v>
      </c>
      <c r="E17" s="1">
        <f t="shared" si="1"/>
        <v>17</v>
      </c>
      <c r="F17" s="1">
        <f t="shared" si="2"/>
        <v>-8</v>
      </c>
      <c r="G17" s="1" t="str">
        <f t="shared" si="3"/>
        <v>No</v>
      </c>
      <c r="H17" s="1" t="s">
        <v>198</v>
      </c>
      <c r="I17" s="1" t="s">
        <v>285</v>
      </c>
      <c r="J17" s="1" t="s">
        <v>189</v>
      </c>
    </row>
    <row r="18" spans="1:10">
      <c r="B18" s="1" t="s">
        <v>21</v>
      </c>
      <c r="C18" s="1" t="s">
        <v>22</v>
      </c>
      <c r="D18" s="1">
        <f t="shared" si="0"/>
        <v>25</v>
      </c>
      <c r="E18" s="1">
        <f t="shared" si="1"/>
        <v>14</v>
      </c>
      <c r="F18" s="1">
        <f t="shared" si="2"/>
        <v>-11</v>
      </c>
      <c r="G18" s="1" t="str">
        <f t="shared" si="3"/>
        <v>No</v>
      </c>
      <c r="H18" s="1" t="s">
        <v>198</v>
      </c>
      <c r="I18" s="1" t="s">
        <v>289</v>
      </c>
      <c r="J18" s="1" t="s">
        <v>189</v>
      </c>
    </row>
    <row r="19" spans="1:10">
      <c r="B19" s="1" t="s">
        <v>23</v>
      </c>
      <c r="C19" s="1" t="s">
        <v>24</v>
      </c>
      <c r="D19" s="1">
        <f t="shared" si="0"/>
        <v>11</v>
      </c>
      <c r="E19" s="1">
        <f t="shared" si="1"/>
        <v>10</v>
      </c>
      <c r="F19" s="1">
        <f t="shared" si="2"/>
        <v>-1</v>
      </c>
      <c r="G19" s="1" t="str">
        <f t="shared" si="3"/>
        <v>No</v>
      </c>
      <c r="H19" s="1" t="s">
        <v>198</v>
      </c>
      <c r="I19" s="1" t="s">
        <v>286</v>
      </c>
      <c r="J19" s="1" t="s">
        <v>189</v>
      </c>
    </row>
    <row r="20" spans="1:10">
      <c r="B20" s="1" t="s">
        <v>25</v>
      </c>
      <c r="C20" s="1" t="s">
        <v>26</v>
      </c>
      <c r="D20" s="1">
        <f t="shared" si="0"/>
        <v>20</v>
      </c>
      <c r="E20" s="1">
        <f t="shared" si="1"/>
        <v>14</v>
      </c>
      <c r="F20" s="1">
        <f t="shared" si="2"/>
        <v>-6</v>
      </c>
      <c r="G20" s="1" t="str">
        <f t="shared" si="3"/>
        <v>No</v>
      </c>
      <c r="H20" s="1" t="s">
        <v>200</v>
      </c>
      <c r="I20" s="1" t="s">
        <v>287</v>
      </c>
      <c r="J20" s="1" t="s">
        <v>189</v>
      </c>
    </row>
    <row r="21" spans="1:10">
      <c r="B21" s="1" t="s">
        <v>27</v>
      </c>
      <c r="C21" s="1" t="s">
        <v>28</v>
      </c>
      <c r="D21" s="1">
        <f t="shared" si="0"/>
        <v>21</v>
      </c>
      <c r="E21" s="1">
        <f t="shared" si="1"/>
        <v>29</v>
      </c>
      <c r="F21" s="1">
        <f t="shared" si="2"/>
        <v>8</v>
      </c>
      <c r="G21" s="1" t="str">
        <f t="shared" si="3"/>
        <v>Yes</v>
      </c>
      <c r="H21" s="1" t="s">
        <v>202</v>
      </c>
      <c r="I21" s="1" t="s">
        <v>288</v>
      </c>
      <c r="J21" s="1" t="s">
        <v>189</v>
      </c>
    </row>
    <row r="22" spans="1:10">
      <c r="A22" s="1" t="s">
        <v>45</v>
      </c>
      <c r="D22" s="4">
        <f>AVERAGE(D3:D21)</f>
        <v>22.578947368421051</v>
      </c>
      <c r="E22" s="4">
        <f>AVERAGE(E3:E21)</f>
        <v>26.789473684210527</v>
      </c>
      <c r="F22" s="4">
        <f>AVERAGE(F3:F21)</f>
        <v>4.2105263157894735</v>
      </c>
    </row>
    <row r="23" spans="1:10">
      <c r="A23" s="1" t="s">
        <v>46</v>
      </c>
      <c r="B23" s="1">
        <f>COUNTA(B3:B21)</f>
        <v>19</v>
      </c>
      <c r="C23" s="1">
        <f>COUNTA(C3:C21)</f>
        <v>19</v>
      </c>
      <c r="G23" s="1">
        <f>COUNTIF(G3:G21, "Yes")</f>
        <v>10</v>
      </c>
      <c r="I23" s="1">
        <f>COUNTA(I3:I21)</f>
        <v>19</v>
      </c>
      <c r="J23" s="1">
        <f>COUNTA(J3:J21)</f>
        <v>19</v>
      </c>
    </row>
    <row r="24" spans="1:10">
      <c r="A24" s="1" t="s">
        <v>123</v>
      </c>
      <c r="G24" s="5">
        <f>G23/B23</f>
        <v>0.52631578947368418</v>
      </c>
    </row>
    <row r="25" spans="1:10">
      <c r="A25" s="1" t="s">
        <v>234</v>
      </c>
      <c r="G25" s="5"/>
      <c r="H25" s="5"/>
      <c r="J25" s="1">
        <f>COUNTIF(J3:J21, "Conservative")</f>
        <v>12</v>
      </c>
    </row>
    <row r="26" spans="1:10">
      <c r="A26" s="1" t="s">
        <v>183</v>
      </c>
      <c r="J26" s="8">
        <f>J25/J23</f>
        <v>0.63157894736842102</v>
      </c>
    </row>
    <row r="27" spans="1:10">
      <c r="A27" s="1" t="s">
        <v>235</v>
      </c>
      <c r="J27" s="1">
        <f>COUNTIF(J3:J21, "Liberal")</f>
        <v>4</v>
      </c>
    </row>
    <row r="28" spans="1:10">
      <c r="A28" s="1" t="s">
        <v>184</v>
      </c>
      <c r="J28" s="8">
        <f>J27/J23</f>
        <v>0.21052631578947367</v>
      </c>
    </row>
    <row r="29" spans="1:10">
      <c r="A29" s="1" t="s">
        <v>237</v>
      </c>
      <c r="J29" s="1">
        <f>COUNTIF(J3:J21, "Bloc")</f>
        <v>3</v>
      </c>
    </row>
    <row r="30" spans="1:10">
      <c r="A30" s="1" t="s">
        <v>238</v>
      </c>
      <c r="J30" s="8">
        <f>J29/J23</f>
        <v>0.15789473684210525</v>
      </c>
    </row>
  </sheetData>
  <mergeCells count="1">
    <mergeCell ref="A1:J1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sqref="A1:J1"/>
    </sheetView>
  </sheetViews>
  <sheetFormatPr defaultColWidth="9.09765625" defaultRowHeight="15.6"/>
  <cols>
    <col min="1" max="1" width="18.3984375" style="1" bestFit="1" customWidth="1"/>
    <col min="2" max="2" width="42.19921875" style="1" bestFit="1" customWidth="1"/>
    <col min="3" max="3" width="45" style="1" bestFit="1" customWidth="1"/>
    <col min="4" max="5" width="19.69921875" style="1" bestFit="1" customWidth="1"/>
    <col min="6" max="6" width="11.09765625" style="1" bestFit="1" customWidth="1"/>
    <col min="7" max="7" width="8" style="1" bestFit="1" customWidth="1"/>
    <col min="8" max="8" width="23.8984375" style="1" bestFit="1" customWidth="1"/>
    <col min="9" max="9" width="22.3984375" style="1" bestFit="1" customWidth="1"/>
    <col min="10" max="10" width="11.3984375" style="1" bestFit="1" customWidth="1"/>
    <col min="11" max="16384" width="9.09765625" style="1"/>
  </cols>
  <sheetData>
    <row r="1" spans="1:11" ht="17.399999999999999">
      <c r="A1" s="21" t="s">
        <v>117</v>
      </c>
      <c r="B1" s="21"/>
      <c r="C1" s="21"/>
      <c r="D1" s="21"/>
      <c r="E1" s="21"/>
      <c r="F1" s="21"/>
      <c r="G1" s="21"/>
      <c r="H1" s="21"/>
      <c r="I1" s="21"/>
      <c r="J1" s="21"/>
      <c r="K1" s="6"/>
    </row>
    <row r="2" spans="1:11" ht="16.2">
      <c r="A2" s="7" t="s">
        <v>44</v>
      </c>
      <c r="B2" s="7" t="s">
        <v>6</v>
      </c>
      <c r="C2" s="7" t="s">
        <v>293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193</v>
      </c>
      <c r="I2" s="7" t="s">
        <v>181</v>
      </c>
      <c r="J2" s="7" t="s">
        <v>182</v>
      </c>
    </row>
    <row r="3" spans="1:11">
      <c r="B3" s="3" t="s">
        <v>4</v>
      </c>
      <c r="C3" s="3" t="s">
        <v>5</v>
      </c>
      <c r="D3" s="1">
        <f>LEN(B3)</f>
        <v>10</v>
      </c>
      <c r="E3" s="1">
        <f>LEN(C3)</f>
        <v>31</v>
      </c>
      <c r="F3" s="1">
        <f>E3-D3</f>
        <v>21</v>
      </c>
      <c r="G3" s="1" t="str">
        <f>IF(E3&gt;D3, "Yes","No")</f>
        <v>Yes</v>
      </c>
      <c r="H3" s="1" t="s">
        <v>269</v>
      </c>
      <c r="I3" s="1" t="s">
        <v>270</v>
      </c>
      <c r="J3" s="1" t="s">
        <v>187</v>
      </c>
    </row>
    <row r="4" spans="1:11">
      <c r="B4" s="3" t="s">
        <v>7</v>
      </c>
      <c r="C4" s="1" t="s">
        <v>8</v>
      </c>
      <c r="D4" s="1">
        <f t="shared" ref="D4:E19" si="0">LEN(B4)</f>
        <v>20</v>
      </c>
      <c r="E4" s="1">
        <f t="shared" si="0"/>
        <v>32</v>
      </c>
      <c r="F4" s="1">
        <f t="shared" ref="F4:F19" si="1">E4-D4</f>
        <v>12</v>
      </c>
      <c r="G4" s="1" t="str">
        <f t="shared" ref="G4:G19" si="2">IF(E4&gt;D4, "Yes","No")</f>
        <v>Yes</v>
      </c>
      <c r="H4" s="1" t="s">
        <v>269</v>
      </c>
      <c r="I4" s="1" t="s">
        <v>271</v>
      </c>
      <c r="J4" s="1" t="s">
        <v>189</v>
      </c>
    </row>
    <row r="5" spans="1:11">
      <c r="B5" s="1" t="s">
        <v>9</v>
      </c>
      <c r="C5" s="3" t="s">
        <v>10</v>
      </c>
      <c r="D5" s="1">
        <f t="shared" si="0"/>
        <v>25</v>
      </c>
      <c r="E5" s="1">
        <f t="shared" si="0"/>
        <v>22</v>
      </c>
      <c r="F5" s="1">
        <f t="shared" si="1"/>
        <v>-3</v>
      </c>
      <c r="G5" s="1" t="str">
        <f t="shared" si="2"/>
        <v>No</v>
      </c>
      <c r="H5" s="1" t="s">
        <v>269</v>
      </c>
      <c r="I5" s="1" t="s">
        <v>272</v>
      </c>
      <c r="J5" s="1" t="s">
        <v>189</v>
      </c>
    </row>
    <row r="6" spans="1:11">
      <c r="B6" s="1" t="s">
        <v>11</v>
      </c>
      <c r="C6" s="1" t="s">
        <v>12</v>
      </c>
      <c r="D6" s="1">
        <f t="shared" si="0"/>
        <v>12</v>
      </c>
      <c r="E6" s="1">
        <f t="shared" si="0"/>
        <v>25</v>
      </c>
      <c r="F6" s="1">
        <f t="shared" si="1"/>
        <v>13</v>
      </c>
      <c r="G6" s="1" t="str">
        <f t="shared" si="2"/>
        <v>Yes</v>
      </c>
      <c r="H6" s="1" t="s">
        <v>195</v>
      </c>
      <c r="I6" s="1" t="s">
        <v>273</v>
      </c>
      <c r="J6" s="1" t="s">
        <v>187</v>
      </c>
    </row>
    <row r="7" spans="1:11">
      <c r="B7" s="1" t="s">
        <v>13</v>
      </c>
      <c r="C7" s="1" t="s">
        <v>14</v>
      </c>
      <c r="D7" s="1">
        <f t="shared" si="0"/>
        <v>20</v>
      </c>
      <c r="E7" s="1">
        <f t="shared" si="0"/>
        <v>23</v>
      </c>
      <c r="F7" s="1">
        <f t="shared" si="1"/>
        <v>3</v>
      </c>
      <c r="G7" s="1" t="str">
        <f t="shared" si="2"/>
        <v>Yes</v>
      </c>
      <c r="H7" s="1" t="s">
        <v>196</v>
      </c>
      <c r="I7" s="1" t="s">
        <v>274</v>
      </c>
      <c r="J7" s="1" t="s">
        <v>189</v>
      </c>
    </row>
    <row r="8" spans="1:11">
      <c r="B8" s="1" t="s">
        <v>29</v>
      </c>
      <c r="C8" s="1" t="s">
        <v>30</v>
      </c>
      <c r="D8" s="1">
        <f t="shared" ref="D8:E14" si="3">LEN(B8)</f>
        <v>27</v>
      </c>
      <c r="E8" s="1">
        <f t="shared" si="3"/>
        <v>32</v>
      </c>
      <c r="F8" s="1">
        <f t="shared" ref="F8:F14" si="4">E8-D8</f>
        <v>5</v>
      </c>
      <c r="G8" s="1" t="str">
        <f t="shared" ref="G8:G14" si="5">IF(E8&gt;D8, "Yes","No")</f>
        <v>Yes</v>
      </c>
      <c r="H8" s="1" t="s">
        <v>197</v>
      </c>
      <c r="I8" s="1" t="s">
        <v>275</v>
      </c>
      <c r="J8" s="1" t="s">
        <v>187</v>
      </c>
    </row>
    <row r="9" spans="1:11">
      <c r="B9" s="1" t="s">
        <v>31</v>
      </c>
      <c r="C9" s="1" t="s">
        <v>32</v>
      </c>
      <c r="D9" s="1">
        <f t="shared" si="3"/>
        <v>42</v>
      </c>
      <c r="E9" s="1">
        <f t="shared" si="3"/>
        <v>28</v>
      </c>
      <c r="F9" s="1">
        <f t="shared" si="4"/>
        <v>-14</v>
      </c>
      <c r="G9" s="1" t="str">
        <f t="shared" si="5"/>
        <v>No</v>
      </c>
      <c r="H9" s="1" t="s">
        <v>197</v>
      </c>
      <c r="I9" s="1" t="s">
        <v>276</v>
      </c>
      <c r="J9" s="1" t="s">
        <v>277</v>
      </c>
    </row>
    <row r="10" spans="1:11">
      <c r="B10" s="1" t="s">
        <v>33</v>
      </c>
      <c r="C10" s="1" t="s">
        <v>34</v>
      </c>
      <c r="D10" s="1">
        <f t="shared" si="3"/>
        <v>9</v>
      </c>
      <c r="E10" s="1">
        <f t="shared" si="3"/>
        <v>38</v>
      </c>
      <c r="F10" s="1">
        <f t="shared" si="4"/>
        <v>29</v>
      </c>
      <c r="G10" s="1" t="str">
        <f t="shared" si="5"/>
        <v>Yes</v>
      </c>
      <c r="H10" s="1" t="s">
        <v>197</v>
      </c>
      <c r="I10" s="1" t="s">
        <v>278</v>
      </c>
      <c r="J10" s="1" t="s">
        <v>277</v>
      </c>
    </row>
    <row r="11" spans="1:11">
      <c r="B11" s="1" t="s">
        <v>35</v>
      </c>
      <c r="C11" s="1" t="s">
        <v>290</v>
      </c>
      <c r="D11" s="1">
        <f t="shared" si="3"/>
        <v>25</v>
      </c>
      <c r="E11" s="1">
        <f t="shared" si="3"/>
        <v>41</v>
      </c>
      <c r="F11" s="1">
        <f t="shared" si="4"/>
        <v>16</v>
      </c>
      <c r="G11" s="1" t="str">
        <f t="shared" si="5"/>
        <v>Yes</v>
      </c>
      <c r="H11" s="1" t="s">
        <v>197</v>
      </c>
      <c r="I11" s="1" t="s">
        <v>279</v>
      </c>
      <c r="J11" s="1" t="s">
        <v>187</v>
      </c>
    </row>
    <row r="12" spans="1:11">
      <c r="B12" s="1" t="s">
        <v>37</v>
      </c>
      <c r="C12" s="1" t="s">
        <v>38</v>
      </c>
      <c r="D12" s="1">
        <f t="shared" si="3"/>
        <v>24</v>
      </c>
      <c r="E12" s="1">
        <f t="shared" si="3"/>
        <v>39</v>
      </c>
      <c r="F12" s="1">
        <f t="shared" si="4"/>
        <v>15</v>
      </c>
      <c r="G12" s="1" t="str">
        <f t="shared" si="5"/>
        <v>Yes</v>
      </c>
      <c r="H12" s="1" t="s">
        <v>197</v>
      </c>
      <c r="I12" s="1" t="s">
        <v>280</v>
      </c>
      <c r="J12" s="1" t="s">
        <v>189</v>
      </c>
    </row>
    <row r="13" spans="1:11">
      <c r="B13" s="1" t="s">
        <v>39</v>
      </c>
      <c r="C13" s="1" t="s">
        <v>291</v>
      </c>
      <c r="D13" s="1">
        <f t="shared" si="3"/>
        <v>19</v>
      </c>
      <c r="E13" s="1">
        <f t="shared" si="3"/>
        <v>31</v>
      </c>
      <c r="F13" s="1">
        <f t="shared" si="4"/>
        <v>12</v>
      </c>
      <c r="G13" s="1" t="str">
        <f t="shared" si="5"/>
        <v>Yes</v>
      </c>
      <c r="H13" s="1" t="s">
        <v>197</v>
      </c>
      <c r="I13" s="1" t="s">
        <v>281</v>
      </c>
      <c r="J13" s="1" t="s">
        <v>189</v>
      </c>
    </row>
    <row r="14" spans="1:11">
      <c r="B14" s="1" t="s">
        <v>41</v>
      </c>
      <c r="C14" s="1" t="s">
        <v>42</v>
      </c>
      <c r="D14" s="1">
        <f t="shared" si="3"/>
        <v>21</v>
      </c>
      <c r="E14" s="1">
        <f t="shared" si="3"/>
        <v>45</v>
      </c>
      <c r="F14" s="1">
        <f t="shared" si="4"/>
        <v>24</v>
      </c>
      <c r="G14" s="1" t="str">
        <f t="shared" si="5"/>
        <v>Yes</v>
      </c>
      <c r="H14" s="1" t="s">
        <v>197</v>
      </c>
      <c r="I14" s="1" t="s">
        <v>282</v>
      </c>
      <c r="J14" s="1" t="s">
        <v>277</v>
      </c>
    </row>
    <row r="15" spans="1:11">
      <c r="B15" s="1" t="s">
        <v>15</v>
      </c>
      <c r="C15" s="3" t="s">
        <v>16</v>
      </c>
      <c r="D15" s="1">
        <f t="shared" si="0"/>
        <v>33</v>
      </c>
      <c r="E15" s="1">
        <f t="shared" si="0"/>
        <v>21</v>
      </c>
      <c r="F15" s="1">
        <f t="shared" si="1"/>
        <v>-12</v>
      </c>
      <c r="G15" s="1" t="str">
        <f t="shared" si="2"/>
        <v>No</v>
      </c>
      <c r="H15" s="1" t="s">
        <v>198</v>
      </c>
      <c r="I15" s="1" t="s">
        <v>283</v>
      </c>
      <c r="J15" s="1" t="s">
        <v>189</v>
      </c>
    </row>
    <row r="16" spans="1:11">
      <c r="B16" s="1" t="s">
        <v>19</v>
      </c>
      <c r="C16" s="1" t="s">
        <v>20</v>
      </c>
      <c r="D16" s="1">
        <f t="shared" si="0"/>
        <v>25</v>
      </c>
      <c r="E16" s="1">
        <f t="shared" si="0"/>
        <v>17</v>
      </c>
      <c r="F16" s="1">
        <f t="shared" si="1"/>
        <v>-8</v>
      </c>
      <c r="G16" s="1" t="str">
        <f t="shared" si="2"/>
        <v>No</v>
      </c>
      <c r="H16" s="1" t="s">
        <v>198</v>
      </c>
      <c r="I16" s="1" t="s">
        <v>285</v>
      </c>
      <c r="J16" s="1" t="s">
        <v>189</v>
      </c>
    </row>
    <row r="17" spans="1:10">
      <c r="B17" s="1" t="s">
        <v>23</v>
      </c>
      <c r="C17" s="1" t="s">
        <v>24</v>
      </c>
      <c r="D17" s="1">
        <f t="shared" si="0"/>
        <v>11</v>
      </c>
      <c r="E17" s="1">
        <f t="shared" si="0"/>
        <v>10</v>
      </c>
      <c r="F17" s="1">
        <f t="shared" si="1"/>
        <v>-1</v>
      </c>
      <c r="G17" s="1" t="str">
        <f t="shared" si="2"/>
        <v>No</v>
      </c>
      <c r="H17" s="1" t="s">
        <v>198</v>
      </c>
      <c r="I17" s="1" t="s">
        <v>286</v>
      </c>
      <c r="J17" s="1" t="s">
        <v>189</v>
      </c>
    </row>
    <row r="18" spans="1:10">
      <c r="B18" s="1" t="s">
        <v>25</v>
      </c>
      <c r="C18" s="1" t="s">
        <v>26</v>
      </c>
      <c r="D18" s="1">
        <f t="shared" si="0"/>
        <v>20</v>
      </c>
      <c r="E18" s="1">
        <f t="shared" si="0"/>
        <v>14</v>
      </c>
      <c r="F18" s="1">
        <f t="shared" si="1"/>
        <v>-6</v>
      </c>
      <c r="G18" s="1" t="str">
        <f t="shared" si="2"/>
        <v>No</v>
      </c>
      <c r="H18" s="1" t="s">
        <v>200</v>
      </c>
      <c r="I18" s="1" t="s">
        <v>287</v>
      </c>
      <c r="J18" s="1" t="s">
        <v>189</v>
      </c>
    </row>
    <row r="19" spans="1:10">
      <c r="B19" s="1" t="s">
        <v>27</v>
      </c>
      <c r="C19" s="1" t="s">
        <v>28</v>
      </c>
      <c r="D19" s="1">
        <f t="shared" si="0"/>
        <v>21</v>
      </c>
      <c r="E19" s="1">
        <f t="shared" si="0"/>
        <v>29</v>
      </c>
      <c r="F19" s="1">
        <f t="shared" si="1"/>
        <v>8</v>
      </c>
      <c r="G19" s="1" t="str">
        <f t="shared" si="2"/>
        <v>Yes</v>
      </c>
      <c r="H19" s="1" t="s">
        <v>202</v>
      </c>
      <c r="I19" s="1" t="s">
        <v>288</v>
      </c>
      <c r="J19" s="1" t="s">
        <v>189</v>
      </c>
    </row>
    <row r="20" spans="1:10">
      <c r="A20" s="1" t="s">
        <v>45</v>
      </c>
      <c r="D20" s="4">
        <f>AVERAGE(D3:D19)</f>
        <v>21.411764705882351</v>
      </c>
      <c r="E20" s="4">
        <f>AVERAGE(E3:E19)</f>
        <v>28.117647058823529</v>
      </c>
      <c r="F20" s="4">
        <f>AVERAGE(F3:F19)</f>
        <v>6.7058823529411766</v>
      </c>
    </row>
    <row r="21" spans="1:10">
      <c r="A21" s="1" t="s">
        <v>46</v>
      </c>
      <c r="B21" s="1">
        <f>COUNTA(B3:B19)</f>
        <v>17</v>
      </c>
      <c r="C21" s="1">
        <f>COUNTA(C3:C19)</f>
        <v>17</v>
      </c>
      <c r="G21" s="1">
        <f>COUNTIF(G3:G19, "Yes")</f>
        <v>11</v>
      </c>
      <c r="H21" s="1">
        <f>COUNTA(H3:H19)</f>
        <v>17</v>
      </c>
      <c r="I21" s="1">
        <f>COUNTA(I3:I19)</f>
        <v>17</v>
      </c>
      <c r="J21" s="1">
        <f>COUNTA(J3:J19)</f>
        <v>17</v>
      </c>
    </row>
    <row r="22" spans="1:10">
      <c r="A22" s="1" t="s">
        <v>123</v>
      </c>
      <c r="G22" s="5">
        <f>G21/B21</f>
        <v>0.6470588235294118</v>
      </c>
    </row>
    <row r="23" spans="1:10">
      <c r="A23" s="1" t="s">
        <v>234</v>
      </c>
      <c r="G23" s="5"/>
      <c r="H23" s="5"/>
      <c r="J23" s="1">
        <f>COUNTIF(J3:J19, "Conservative")</f>
        <v>10</v>
      </c>
    </row>
    <row r="24" spans="1:10">
      <c r="A24" s="1" t="s">
        <v>183</v>
      </c>
      <c r="J24" s="8">
        <f>J23/J21</f>
        <v>0.58823529411764708</v>
      </c>
    </row>
    <row r="25" spans="1:10">
      <c r="A25" s="1" t="s">
        <v>235</v>
      </c>
      <c r="J25" s="1">
        <f>COUNTIF(J3:J19, "Liberal")</f>
        <v>4</v>
      </c>
    </row>
    <row r="26" spans="1:10">
      <c r="A26" s="1" t="s">
        <v>184</v>
      </c>
      <c r="J26" s="8">
        <f>J25/J21</f>
        <v>0.23529411764705882</v>
      </c>
    </row>
    <row r="27" spans="1:10">
      <c r="A27" s="1" t="s">
        <v>237</v>
      </c>
      <c r="J27" s="1">
        <f>COUNTIF(J3:J19, "Bloc")</f>
        <v>3</v>
      </c>
    </row>
    <row r="28" spans="1:10">
      <c r="A28" s="1" t="s">
        <v>238</v>
      </c>
      <c r="J28" s="8">
        <f>J27/J21</f>
        <v>0.17647058823529413</v>
      </c>
    </row>
    <row r="29" spans="1:10">
      <c r="A29" s="1" t="s">
        <v>581</v>
      </c>
      <c r="H29" s="1">
        <f>COUNTIF(H3:H19, "Quebec")</f>
        <v>7</v>
      </c>
    </row>
    <row r="30" spans="1:10">
      <c r="A30" s="1" t="s">
        <v>582</v>
      </c>
      <c r="H30" s="8">
        <f>H29/H21</f>
        <v>0.41176470588235292</v>
      </c>
    </row>
    <row r="31" spans="1:10">
      <c r="A31" s="1" t="s">
        <v>616</v>
      </c>
      <c r="H31" s="1">
        <f>COUNTIF(H3:H19, "Ontario")</f>
        <v>3</v>
      </c>
    </row>
    <row r="32" spans="1:10">
      <c r="A32" s="1" t="s">
        <v>617</v>
      </c>
      <c r="H32" s="8">
        <f>H31/H21</f>
        <v>0.17647058823529413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Decades, 1960s-2020s</vt:lpstr>
      <vt:lpstr>Rep Order, 1966</vt:lpstr>
      <vt:lpstr>Rep Order, 1976</vt:lpstr>
      <vt:lpstr>Rep Order, 1987</vt:lpstr>
      <vt:lpstr>Rep Order, 1996</vt:lpstr>
      <vt:lpstr>2000s</vt:lpstr>
      <vt:lpstr>2000s (Province &amp; Party)</vt:lpstr>
      <vt:lpstr>2010s</vt:lpstr>
      <vt:lpstr>2010s (Province &amp; Party)</vt:lpstr>
      <vt:lpstr>2020s 1st Reading</vt:lpstr>
      <vt:lpstr>2020s (Final) </vt:lpstr>
    </vt:vector>
  </TitlesOfParts>
  <Company>RCMP-GRC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Bowden, James (RCMP/GRC)</dc:creator>
  <cp:lastModifiedBy>James Bowden</cp:lastModifiedBy>
  <dcterms:created xsi:type="dcterms:W3CDTF">2026-04-02T14:25:51Z</dcterms:created>
  <dcterms:modified xsi:type="dcterms:W3CDTF">2026-06-26T13:57:07Z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a7f32d-f4c1-4d09-9e83-eb989c840e36_Enabled">
    <vt:lpwstr>true</vt:lpwstr>
  </property>
  <property fmtid="{D5CDD505-2E9C-101B-9397-08002B2CF9AE}" pid="3" name="MSIP_Label_17a7f32d-f4c1-4d09-9e83-eb989c840e36_SetDate">
    <vt:lpwstr>2026-04-02T14:43:14Z</vt:lpwstr>
  </property>
  <property fmtid="{D5CDD505-2E9C-101B-9397-08002B2CF9AE}" pid="4" name="MSIP_Label_17a7f32d-f4c1-4d09-9e83-eb989c840e36_Method">
    <vt:lpwstr>Standard</vt:lpwstr>
  </property>
  <property fmtid="{D5CDD505-2E9C-101B-9397-08002B2CF9AE}" pid="5" name="MSIP_Label_17a7f32d-f4c1-4d09-9e83-eb989c840e36_Name">
    <vt:lpwstr>PROTECTED A - Protégé A</vt:lpwstr>
  </property>
  <property fmtid="{D5CDD505-2E9C-101B-9397-08002B2CF9AE}" pid="6" name="MSIP_Label_17a7f32d-f4c1-4d09-9e83-eb989c840e36_SiteId">
    <vt:lpwstr>2ebaed2f-af63-45af-a67b-ec24f2eeb7ef</vt:lpwstr>
  </property>
  <property fmtid="{D5CDD505-2E9C-101B-9397-08002B2CF9AE}" pid="7" name="MSIP_Label_17a7f32d-f4c1-4d09-9e83-eb989c840e36_ActionId">
    <vt:lpwstr>241d2a3c-1b2d-4970-b095-cba516bf1824</vt:lpwstr>
  </property>
  <property fmtid="{D5CDD505-2E9C-101B-9397-08002B2CF9AE}" pid="8" name="MSIP_Label_17a7f32d-f4c1-4d09-9e83-eb989c840e36_ContentBits">
    <vt:lpwstr>0</vt:lpwstr>
  </property>
  <property fmtid="{D5CDD505-2E9C-101B-9397-08002B2CF9AE}" pid="9" name="MSIP_Label_17a7f32d-f4c1-4d09-9e83-eb989c840e36_Tag">
    <vt:lpwstr>10, 3, 0, 1</vt:lpwstr>
  </property>
</Properties>
</file>