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887"/>
  </bookViews>
  <sheets>
    <sheet name="All Reports" sheetId="1" r:id="rId1"/>
    <sheet name="Deviations in Increments of 5%" sheetId="13" r:id="rId2"/>
    <sheet name="Interim Report" sheetId="7" r:id="rId3"/>
    <sheet name="Final Report" sheetId="8" r:id="rId4"/>
    <sheet name="Dissenting Report" sheetId="17" r:id="rId5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8" i="13"/>
  <c r="O11"/>
  <c r="O5"/>
  <c r="O7"/>
  <c r="O10"/>
  <c r="O4"/>
  <c r="B5" i="1"/>
  <c r="C10" i="13"/>
  <c r="N10" s="1"/>
  <c r="D10"/>
  <c r="E10"/>
  <c r="F10"/>
  <c r="G10"/>
  <c r="H10"/>
  <c r="I10"/>
  <c r="J10"/>
  <c r="K10"/>
  <c r="L10"/>
  <c r="M10"/>
  <c r="B10"/>
  <c r="E91" i="17"/>
  <c r="B91"/>
  <c r="F88" s="1"/>
  <c r="G86"/>
  <c r="G78"/>
  <c r="F77"/>
  <c r="F76"/>
  <c r="F75"/>
  <c r="G70"/>
  <c r="G62"/>
  <c r="F62"/>
  <c r="F61"/>
  <c r="G51"/>
  <c r="G47"/>
  <c r="F47"/>
  <c r="F46"/>
  <c r="G43"/>
  <c r="G39"/>
  <c r="G38"/>
  <c r="H35"/>
  <c r="I35" s="1"/>
  <c r="G35"/>
  <c r="F35"/>
  <c r="G31"/>
  <c r="G30"/>
  <c r="G27"/>
  <c r="F25"/>
  <c r="G23"/>
  <c r="F23"/>
  <c r="G22"/>
  <c r="G19"/>
  <c r="G17"/>
  <c r="G15"/>
  <c r="G14"/>
  <c r="F14"/>
  <c r="H14" s="1"/>
  <c r="I14" s="1"/>
  <c r="G13"/>
  <c r="G11"/>
  <c r="G7"/>
  <c r="G6"/>
  <c r="F6"/>
  <c r="H6" s="1"/>
  <c r="I6" s="1"/>
  <c r="G5"/>
  <c r="G3"/>
  <c r="F3"/>
  <c r="H3" s="1"/>
  <c r="I3" s="1"/>
  <c r="G11" i="13" l="1"/>
  <c r="F11"/>
  <c r="J11"/>
  <c r="K11"/>
  <c r="E11"/>
  <c r="D11"/>
  <c r="I11"/>
  <c r="H11"/>
  <c r="C11"/>
  <c r="F26" i="17"/>
  <c r="F36"/>
  <c r="F49"/>
  <c r="H49" s="1"/>
  <c r="I49" s="1"/>
  <c r="F63"/>
  <c r="F78"/>
  <c r="H78" s="1"/>
  <c r="I78" s="1"/>
  <c r="H62"/>
  <c r="I62" s="1"/>
  <c r="F90"/>
  <c r="F89"/>
  <c r="F5"/>
  <c r="H5" s="1"/>
  <c r="I5" s="1"/>
  <c r="F34"/>
  <c r="F45"/>
  <c r="F60"/>
  <c r="H60" s="1"/>
  <c r="I60" s="1"/>
  <c r="F74"/>
  <c r="F87"/>
  <c r="H87" s="1"/>
  <c r="I87" s="1"/>
  <c r="F4"/>
  <c r="F13"/>
  <c r="H13" s="1"/>
  <c r="I13" s="1"/>
  <c r="F22"/>
  <c r="H22" s="1"/>
  <c r="I22" s="1"/>
  <c r="F33"/>
  <c r="F44"/>
  <c r="H44" s="1"/>
  <c r="I44" s="1"/>
  <c r="F59"/>
  <c r="F73"/>
  <c r="F12"/>
  <c r="F21"/>
  <c r="F58"/>
  <c r="F71"/>
  <c r="F86"/>
  <c r="H86" s="1"/>
  <c r="I86" s="1"/>
  <c r="F20"/>
  <c r="F31"/>
  <c r="H31" s="1"/>
  <c r="I31" s="1"/>
  <c r="F57"/>
  <c r="F85"/>
  <c r="F43"/>
  <c r="H43" s="1"/>
  <c r="I43" s="1"/>
  <c r="F55"/>
  <c r="F84"/>
  <c r="H84" s="1"/>
  <c r="I84" s="1"/>
  <c r="F2"/>
  <c r="F91" s="1"/>
  <c r="F11"/>
  <c r="H11" s="1"/>
  <c r="I11" s="1"/>
  <c r="F42"/>
  <c r="F54"/>
  <c r="F83"/>
  <c r="F10"/>
  <c r="F19"/>
  <c r="H19" s="1"/>
  <c r="I19" s="1"/>
  <c r="F41"/>
  <c r="H41" s="1"/>
  <c r="I41" s="1"/>
  <c r="F53"/>
  <c r="F70"/>
  <c r="H70" s="1"/>
  <c r="I70" s="1"/>
  <c r="F82"/>
  <c r="F9"/>
  <c r="F18"/>
  <c r="F30"/>
  <c r="H30" s="1"/>
  <c r="I30" s="1"/>
  <c r="F52"/>
  <c r="F69"/>
  <c r="F81"/>
  <c r="F29"/>
  <c r="F39"/>
  <c r="F68"/>
  <c r="H68" s="1"/>
  <c r="I68" s="1"/>
  <c r="F79"/>
  <c r="F7"/>
  <c r="F17"/>
  <c r="F28"/>
  <c r="H38"/>
  <c r="I38" s="1"/>
  <c r="F67"/>
  <c r="F38"/>
  <c r="F51"/>
  <c r="H51" s="1"/>
  <c r="I51" s="1"/>
  <c r="F66"/>
  <c r="F15"/>
  <c r="F27"/>
  <c r="H27" s="1"/>
  <c r="I27" s="1"/>
  <c r="F37"/>
  <c r="F50"/>
  <c r="F65"/>
  <c r="H46"/>
  <c r="I46" s="1"/>
  <c r="H59"/>
  <c r="I59" s="1"/>
  <c r="H47"/>
  <c r="I47" s="1"/>
  <c r="H23"/>
  <c r="I23" s="1"/>
  <c r="G88"/>
  <c r="G80"/>
  <c r="G72"/>
  <c r="G64"/>
  <c r="G48"/>
  <c r="G40"/>
  <c r="G32"/>
  <c r="G24"/>
  <c r="G16"/>
  <c r="G8"/>
  <c r="G25"/>
  <c r="H25" s="1"/>
  <c r="I25" s="1"/>
  <c r="G56"/>
  <c r="G9"/>
  <c r="H9" s="1"/>
  <c r="I9" s="1"/>
  <c r="G89"/>
  <c r="G81"/>
  <c r="H81" s="1"/>
  <c r="I81" s="1"/>
  <c r="G73"/>
  <c r="H73" s="1"/>
  <c r="I73" s="1"/>
  <c r="G65"/>
  <c r="G57"/>
  <c r="H57" s="1"/>
  <c r="I57" s="1"/>
  <c r="G49"/>
  <c r="G41"/>
  <c r="G33"/>
  <c r="C91"/>
  <c r="G90"/>
  <c r="H90" s="1"/>
  <c r="I90" s="1"/>
  <c r="G82"/>
  <c r="H82" s="1"/>
  <c r="I82" s="1"/>
  <c r="G74"/>
  <c r="H74" s="1"/>
  <c r="I74" s="1"/>
  <c r="G66"/>
  <c r="G58"/>
  <c r="H58" s="1"/>
  <c r="I58" s="1"/>
  <c r="G50"/>
  <c r="G42"/>
  <c r="H42" s="1"/>
  <c r="I42" s="1"/>
  <c r="G34"/>
  <c r="G26"/>
  <c r="H26" s="1"/>
  <c r="I26" s="1"/>
  <c r="G18"/>
  <c r="H18" s="1"/>
  <c r="I18" s="1"/>
  <c r="G10"/>
  <c r="G2"/>
  <c r="G84"/>
  <c r="G76"/>
  <c r="H76" s="1"/>
  <c r="I76" s="1"/>
  <c r="G68"/>
  <c r="G60"/>
  <c r="G52"/>
  <c r="G44"/>
  <c r="G36"/>
  <c r="G28"/>
  <c r="G20"/>
  <c r="H20" s="1"/>
  <c r="I20" s="1"/>
  <c r="G12"/>
  <c r="H12" s="1"/>
  <c r="I12" s="1"/>
  <c r="G4"/>
  <c r="H4" s="1"/>
  <c r="I4" s="1"/>
  <c r="G85"/>
  <c r="G77"/>
  <c r="H77" s="1"/>
  <c r="I77" s="1"/>
  <c r="G69"/>
  <c r="G61"/>
  <c r="H61" s="1"/>
  <c r="I61" s="1"/>
  <c r="G53"/>
  <c r="H53" s="1"/>
  <c r="I53" s="1"/>
  <c r="G45"/>
  <c r="H45" s="1"/>
  <c r="I45" s="1"/>
  <c r="G37"/>
  <c r="G87"/>
  <c r="G21"/>
  <c r="H21" s="1"/>
  <c r="I21" s="1"/>
  <c r="H33"/>
  <c r="I33" s="1"/>
  <c r="G54"/>
  <c r="H89"/>
  <c r="I89" s="1"/>
  <c r="H88"/>
  <c r="I88" s="1"/>
  <c r="H52"/>
  <c r="I52" s="1"/>
  <c r="G79"/>
  <c r="H79" s="1"/>
  <c r="I79" s="1"/>
  <c r="G83"/>
  <c r="H83" s="1"/>
  <c r="I83" s="1"/>
  <c r="G46"/>
  <c r="G71"/>
  <c r="H71" s="1"/>
  <c r="I71" s="1"/>
  <c r="G75"/>
  <c r="H75" s="1"/>
  <c r="I75" s="1"/>
  <c r="H55"/>
  <c r="I55" s="1"/>
  <c r="H15"/>
  <c r="I15" s="1"/>
  <c r="H7"/>
  <c r="I7" s="1"/>
  <c r="G29"/>
  <c r="H29" s="1"/>
  <c r="I29" s="1"/>
  <c r="G63"/>
  <c r="G67"/>
  <c r="H67" s="1"/>
  <c r="I67" s="1"/>
  <c r="H39"/>
  <c r="I39" s="1"/>
  <c r="H63"/>
  <c r="I63" s="1"/>
  <c r="H65"/>
  <c r="I65" s="1"/>
  <c r="H17"/>
  <c r="I17" s="1"/>
  <c r="G55"/>
  <c r="G59"/>
  <c r="F8"/>
  <c r="F16"/>
  <c r="F24"/>
  <c r="H24" s="1"/>
  <c r="I24" s="1"/>
  <c r="F32"/>
  <c r="H32" s="1"/>
  <c r="I32" s="1"/>
  <c r="F40"/>
  <c r="H40" s="1"/>
  <c r="I40" s="1"/>
  <c r="F48"/>
  <c r="H48" s="1"/>
  <c r="I48" s="1"/>
  <c r="F56"/>
  <c r="F64"/>
  <c r="H64" s="1"/>
  <c r="I64" s="1"/>
  <c r="F72"/>
  <c r="F80"/>
  <c r="L11" i="13"/>
  <c r="B11"/>
  <c r="M11"/>
  <c r="H54" i="17" l="1"/>
  <c r="I54" s="1"/>
  <c r="H36"/>
  <c r="I36" s="1"/>
  <c r="H28"/>
  <c r="I28" s="1"/>
  <c r="H66"/>
  <c r="I66" s="1"/>
  <c r="H50"/>
  <c r="I50" s="1"/>
  <c r="H85"/>
  <c r="I85" s="1"/>
  <c r="H34"/>
  <c r="I34" s="1"/>
  <c r="H10"/>
  <c r="I10" s="1"/>
  <c r="H69"/>
  <c r="I69" s="1"/>
  <c r="H37"/>
  <c r="I37" s="1"/>
  <c r="H16"/>
  <c r="I16" s="1"/>
  <c r="C89"/>
  <c r="C81"/>
  <c r="C73"/>
  <c r="C65"/>
  <c r="C57"/>
  <c r="C49"/>
  <c r="C41"/>
  <c r="C33"/>
  <c r="C25"/>
  <c r="C17"/>
  <c r="C9"/>
  <c r="C26"/>
  <c r="C90"/>
  <c r="C82"/>
  <c r="C74"/>
  <c r="C66"/>
  <c r="C58"/>
  <c r="C50"/>
  <c r="C42"/>
  <c r="C34"/>
  <c r="C18"/>
  <c r="C10"/>
  <c r="C2"/>
  <c r="C83"/>
  <c r="C75"/>
  <c r="C67"/>
  <c r="C59"/>
  <c r="C51"/>
  <c r="C43"/>
  <c r="C35"/>
  <c r="C27"/>
  <c r="C19"/>
  <c r="C11"/>
  <c r="C3"/>
  <c r="C86"/>
  <c r="C78"/>
  <c r="C70"/>
  <c r="C62"/>
  <c r="C54"/>
  <c r="C46"/>
  <c r="C38"/>
  <c r="C30"/>
  <c r="C22"/>
  <c r="C14"/>
  <c r="C6"/>
  <c r="C36"/>
  <c r="C29"/>
  <c r="C71"/>
  <c r="C69"/>
  <c r="C7"/>
  <c r="C80"/>
  <c r="C44"/>
  <c r="C40"/>
  <c r="C24"/>
  <c r="C77"/>
  <c r="C31"/>
  <c r="C4"/>
  <c r="C20"/>
  <c r="C88"/>
  <c r="C79"/>
  <c r="C32"/>
  <c r="C52"/>
  <c r="C48"/>
  <c r="C45"/>
  <c r="C87"/>
  <c r="C85"/>
  <c r="C21"/>
  <c r="C47"/>
  <c r="C53"/>
  <c r="C60"/>
  <c r="C56"/>
  <c r="C28"/>
  <c r="C16"/>
  <c r="C55"/>
  <c r="C12"/>
  <c r="C23"/>
  <c r="C13"/>
  <c r="C68"/>
  <c r="C64"/>
  <c r="C15"/>
  <c r="C39"/>
  <c r="C37"/>
  <c r="C84"/>
  <c r="C76"/>
  <c r="C72"/>
  <c r="C8"/>
  <c r="C5"/>
  <c r="C61"/>
  <c r="C63"/>
  <c r="H8"/>
  <c r="I8" s="1"/>
  <c r="H72"/>
  <c r="I72" s="1"/>
  <c r="G91"/>
  <c r="H2"/>
  <c r="I2" s="1"/>
  <c r="H56"/>
  <c r="I56" s="1"/>
  <c r="H80"/>
  <c r="I80" s="1"/>
  <c r="E91" i="8"/>
  <c r="G57" s="1"/>
  <c r="B91"/>
  <c r="F76" s="1"/>
  <c r="E91" i="7"/>
  <c r="G89" s="1"/>
  <c r="B91"/>
  <c r="F75" l="1"/>
  <c r="F83"/>
  <c r="H83" s="1"/>
  <c r="I83" s="1"/>
  <c r="F82"/>
  <c r="F81"/>
  <c r="F80"/>
  <c r="F89"/>
  <c r="H89" s="1"/>
  <c r="I89" s="1"/>
  <c r="F88"/>
  <c r="F86"/>
  <c r="F79"/>
  <c r="F84"/>
  <c r="F85"/>
  <c r="F87"/>
  <c r="R66" i="17"/>
  <c r="S66"/>
  <c r="T66"/>
  <c r="U66"/>
  <c r="D66"/>
  <c r="K66"/>
  <c r="L66"/>
  <c r="M66"/>
  <c r="Q66"/>
  <c r="N66"/>
  <c r="J66"/>
  <c r="O66"/>
  <c r="P66"/>
  <c r="L45"/>
  <c r="M45"/>
  <c r="N45"/>
  <c r="O45"/>
  <c r="P45"/>
  <c r="Q45"/>
  <c r="U45"/>
  <c r="D45"/>
  <c r="K45"/>
  <c r="R45"/>
  <c r="S45"/>
  <c r="T45"/>
  <c r="J45"/>
  <c r="R50"/>
  <c r="S50"/>
  <c r="T50"/>
  <c r="U50"/>
  <c r="D50"/>
  <c r="K50"/>
  <c r="L50"/>
  <c r="M50"/>
  <c r="Q50"/>
  <c r="J50"/>
  <c r="N50"/>
  <c r="O50"/>
  <c r="P50"/>
  <c r="T89"/>
  <c r="U89"/>
  <c r="D89"/>
  <c r="M89"/>
  <c r="N89"/>
  <c r="O89"/>
  <c r="R89"/>
  <c r="S89"/>
  <c r="J89"/>
  <c r="Q89"/>
  <c r="K89"/>
  <c r="L89"/>
  <c r="P89"/>
  <c r="T73"/>
  <c r="U73"/>
  <c r="D73"/>
  <c r="M73"/>
  <c r="N73"/>
  <c r="O73"/>
  <c r="J73"/>
  <c r="K73"/>
  <c r="L73"/>
  <c r="P73"/>
  <c r="Q73"/>
  <c r="R73"/>
  <c r="S73"/>
  <c r="J71"/>
  <c r="K71"/>
  <c r="L71"/>
  <c r="M71"/>
  <c r="Q71"/>
  <c r="R71"/>
  <c r="S71"/>
  <c r="D71"/>
  <c r="N71"/>
  <c r="O71"/>
  <c r="P71"/>
  <c r="T71"/>
  <c r="U71"/>
  <c r="L69"/>
  <c r="M69"/>
  <c r="N69"/>
  <c r="O69"/>
  <c r="P69"/>
  <c r="Q69"/>
  <c r="U69"/>
  <c r="D69"/>
  <c r="J69"/>
  <c r="K69"/>
  <c r="R69"/>
  <c r="S69"/>
  <c r="T69"/>
  <c r="L85"/>
  <c r="M85"/>
  <c r="N85"/>
  <c r="O85"/>
  <c r="P85"/>
  <c r="Q85"/>
  <c r="U85"/>
  <c r="D85"/>
  <c r="T85"/>
  <c r="S85"/>
  <c r="R85"/>
  <c r="J85"/>
  <c r="K85"/>
  <c r="L21"/>
  <c r="M21"/>
  <c r="O21"/>
  <c r="N21"/>
  <c r="P21"/>
  <c r="Q21"/>
  <c r="U21"/>
  <c r="D21"/>
  <c r="K21"/>
  <c r="R21"/>
  <c r="J21"/>
  <c r="S21"/>
  <c r="T21"/>
  <c r="J47"/>
  <c r="K47"/>
  <c r="L47"/>
  <c r="M47"/>
  <c r="Q47"/>
  <c r="R47"/>
  <c r="S47"/>
  <c r="O47"/>
  <c r="P47"/>
  <c r="T47"/>
  <c r="U47"/>
  <c r="D47"/>
  <c r="N47"/>
  <c r="T57"/>
  <c r="U57"/>
  <c r="D57"/>
  <c r="M57"/>
  <c r="N57"/>
  <c r="O57"/>
  <c r="J57"/>
  <c r="K57"/>
  <c r="L57"/>
  <c r="P57"/>
  <c r="Q57"/>
  <c r="R57"/>
  <c r="S57"/>
  <c r="J62"/>
  <c r="K62"/>
  <c r="L62"/>
  <c r="M62"/>
  <c r="N62"/>
  <c r="O62"/>
  <c r="S62"/>
  <c r="T62"/>
  <c r="U62"/>
  <c r="D62"/>
  <c r="P62"/>
  <c r="Q62"/>
  <c r="R62"/>
  <c r="J56"/>
  <c r="K56"/>
  <c r="O56"/>
  <c r="P56"/>
  <c r="Q56"/>
  <c r="U56"/>
  <c r="S56"/>
  <c r="D56"/>
  <c r="L56"/>
  <c r="T56"/>
  <c r="M56"/>
  <c r="N56"/>
  <c r="R56"/>
  <c r="J46"/>
  <c r="K46"/>
  <c r="L46"/>
  <c r="M46"/>
  <c r="N46"/>
  <c r="O46"/>
  <c r="S46"/>
  <c r="T46"/>
  <c r="U46"/>
  <c r="D46"/>
  <c r="P46"/>
  <c r="Q46"/>
  <c r="R46"/>
  <c r="T33"/>
  <c r="U33"/>
  <c r="D33"/>
  <c r="M33"/>
  <c r="N33"/>
  <c r="P33"/>
  <c r="K33"/>
  <c r="J33"/>
  <c r="Q33"/>
  <c r="R33"/>
  <c r="L33"/>
  <c r="O33"/>
  <c r="S33"/>
  <c r="P11"/>
  <c r="Q11"/>
  <c r="R11"/>
  <c r="S11"/>
  <c r="T11"/>
  <c r="U11"/>
  <c r="D11"/>
  <c r="J11"/>
  <c r="M11"/>
  <c r="O11"/>
  <c r="N11"/>
  <c r="K11"/>
  <c r="L11"/>
  <c r="L37"/>
  <c r="M37"/>
  <c r="N37"/>
  <c r="O37"/>
  <c r="P37"/>
  <c r="Q37"/>
  <c r="U37"/>
  <c r="D37"/>
  <c r="S37"/>
  <c r="T37"/>
  <c r="R37"/>
  <c r="K37"/>
  <c r="J37"/>
  <c r="J86"/>
  <c r="K86"/>
  <c r="L86"/>
  <c r="M86"/>
  <c r="N86"/>
  <c r="O86"/>
  <c r="S86"/>
  <c r="T86"/>
  <c r="U86"/>
  <c r="D86"/>
  <c r="P86"/>
  <c r="Q86"/>
  <c r="R86"/>
  <c r="R34"/>
  <c r="S34"/>
  <c r="T34"/>
  <c r="U34"/>
  <c r="D34"/>
  <c r="K34"/>
  <c r="L34"/>
  <c r="J34"/>
  <c r="M34"/>
  <c r="N34"/>
  <c r="O34"/>
  <c r="P34"/>
  <c r="Q34"/>
  <c r="L53"/>
  <c r="M53"/>
  <c r="N53"/>
  <c r="O53"/>
  <c r="P53"/>
  <c r="Q53"/>
  <c r="U53"/>
  <c r="D53"/>
  <c r="J53"/>
  <c r="K53"/>
  <c r="R53"/>
  <c r="S53"/>
  <c r="T53"/>
  <c r="J24"/>
  <c r="K24"/>
  <c r="O24"/>
  <c r="P24"/>
  <c r="D24"/>
  <c r="L24"/>
  <c r="M24"/>
  <c r="N24"/>
  <c r="Q24"/>
  <c r="S24"/>
  <c r="R24"/>
  <c r="T24"/>
  <c r="U24"/>
  <c r="J54"/>
  <c r="K54"/>
  <c r="L54"/>
  <c r="M54"/>
  <c r="N54"/>
  <c r="O54"/>
  <c r="S54"/>
  <c r="T54"/>
  <c r="U54"/>
  <c r="D54"/>
  <c r="R54"/>
  <c r="P54"/>
  <c r="Q54"/>
  <c r="J31"/>
  <c r="K31"/>
  <c r="L31"/>
  <c r="M31"/>
  <c r="Q31"/>
  <c r="R31"/>
  <c r="D31"/>
  <c r="U31"/>
  <c r="N31"/>
  <c r="O31"/>
  <c r="T31"/>
  <c r="P31"/>
  <c r="S31"/>
  <c r="J63"/>
  <c r="K63"/>
  <c r="L63"/>
  <c r="M63"/>
  <c r="Q63"/>
  <c r="R63"/>
  <c r="S63"/>
  <c r="D63"/>
  <c r="N63"/>
  <c r="O63"/>
  <c r="P63"/>
  <c r="T63"/>
  <c r="U63"/>
  <c r="N4"/>
  <c r="O4"/>
  <c r="P4"/>
  <c r="Q4"/>
  <c r="R4"/>
  <c r="S4"/>
  <c r="M4"/>
  <c r="U4"/>
  <c r="D4"/>
  <c r="T4"/>
  <c r="J4"/>
  <c r="K4"/>
  <c r="L4"/>
  <c r="J38"/>
  <c r="K38"/>
  <c r="L38"/>
  <c r="M38"/>
  <c r="N38"/>
  <c r="O38"/>
  <c r="S38"/>
  <c r="T38"/>
  <c r="U38"/>
  <c r="D38"/>
  <c r="P38"/>
  <c r="Q38"/>
  <c r="R38"/>
  <c r="P75"/>
  <c r="Q75"/>
  <c r="R75"/>
  <c r="S75"/>
  <c r="T75"/>
  <c r="U75"/>
  <c r="D75"/>
  <c r="J75"/>
  <c r="K75"/>
  <c r="L75"/>
  <c r="M75"/>
  <c r="N75"/>
  <c r="O75"/>
  <c r="T25"/>
  <c r="U25"/>
  <c r="D25"/>
  <c r="M25"/>
  <c r="N25"/>
  <c r="O25"/>
  <c r="L25"/>
  <c r="P25"/>
  <c r="Q25"/>
  <c r="R25"/>
  <c r="J25"/>
  <c r="S25"/>
  <c r="K25"/>
  <c r="T81"/>
  <c r="U81"/>
  <c r="D81"/>
  <c r="M81"/>
  <c r="N81"/>
  <c r="O81"/>
  <c r="J81"/>
  <c r="S81"/>
  <c r="K81"/>
  <c r="L81"/>
  <c r="R81"/>
  <c r="P81"/>
  <c r="Q81"/>
  <c r="T65"/>
  <c r="U65"/>
  <c r="D65"/>
  <c r="M65"/>
  <c r="N65"/>
  <c r="O65"/>
  <c r="J65"/>
  <c r="K65"/>
  <c r="L65"/>
  <c r="P65"/>
  <c r="Q65"/>
  <c r="R65"/>
  <c r="S65"/>
  <c r="J72"/>
  <c r="K72"/>
  <c r="O72"/>
  <c r="P72"/>
  <c r="Q72"/>
  <c r="S72"/>
  <c r="T72"/>
  <c r="N72"/>
  <c r="U72"/>
  <c r="L72"/>
  <c r="M72"/>
  <c r="D72"/>
  <c r="R72"/>
  <c r="T49"/>
  <c r="U49"/>
  <c r="D49"/>
  <c r="M49"/>
  <c r="N49"/>
  <c r="O49"/>
  <c r="L49"/>
  <c r="P49"/>
  <c r="Q49"/>
  <c r="R49"/>
  <c r="S49"/>
  <c r="J49"/>
  <c r="K49"/>
  <c r="J30"/>
  <c r="K30"/>
  <c r="L30"/>
  <c r="M30"/>
  <c r="N30"/>
  <c r="O30"/>
  <c r="S30"/>
  <c r="T30"/>
  <c r="Q30"/>
  <c r="R30"/>
  <c r="P30"/>
  <c r="U30"/>
  <c r="D30"/>
  <c r="T17"/>
  <c r="U17"/>
  <c r="D17"/>
  <c r="M17"/>
  <c r="N17"/>
  <c r="J17"/>
  <c r="K17"/>
  <c r="L17"/>
  <c r="O17"/>
  <c r="P17"/>
  <c r="Q17"/>
  <c r="R17"/>
  <c r="S17"/>
  <c r="J15"/>
  <c r="K15"/>
  <c r="L15"/>
  <c r="M15"/>
  <c r="Q15"/>
  <c r="R15"/>
  <c r="N15"/>
  <c r="O15"/>
  <c r="P15"/>
  <c r="S15"/>
  <c r="D15"/>
  <c r="T15"/>
  <c r="U15"/>
  <c r="R58"/>
  <c r="S58"/>
  <c r="T58"/>
  <c r="U58"/>
  <c r="D58"/>
  <c r="K58"/>
  <c r="L58"/>
  <c r="M58"/>
  <c r="O58"/>
  <c r="P58"/>
  <c r="Q58"/>
  <c r="J58"/>
  <c r="N58"/>
  <c r="J80"/>
  <c r="K80"/>
  <c r="O80"/>
  <c r="P80"/>
  <c r="Q80"/>
  <c r="N80"/>
  <c r="M80"/>
  <c r="R80"/>
  <c r="S80"/>
  <c r="T80"/>
  <c r="U80"/>
  <c r="D80"/>
  <c r="L80"/>
  <c r="N76"/>
  <c r="O76"/>
  <c r="P76"/>
  <c r="Q76"/>
  <c r="R76"/>
  <c r="S76"/>
  <c r="M76"/>
  <c r="T76"/>
  <c r="U76"/>
  <c r="K76"/>
  <c r="L76"/>
  <c r="D76"/>
  <c r="J76"/>
  <c r="R18"/>
  <c r="S18"/>
  <c r="T18"/>
  <c r="D18"/>
  <c r="U18"/>
  <c r="K18"/>
  <c r="L18"/>
  <c r="O18"/>
  <c r="J18"/>
  <c r="P18"/>
  <c r="M18"/>
  <c r="Q18"/>
  <c r="N18"/>
  <c r="J8"/>
  <c r="K8"/>
  <c r="O8"/>
  <c r="P8"/>
  <c r="Q8"/>
  <c r="R8"/>
  <c r="S8"/>
  <c r="T8"/>
  <c r="L8"/>
  <c r="U8"/>
  <c r="D8"/>
  <c r="M8"/>
  <c r="N8"/>
  <c r="T41"/>
  <c r="U41"/>
  <c r="D41"/>
  <c r="M41"/>
  <c r="N41"/>
  <c r="O41"/>
  <c r="Q41"/>
  <c r="K41"/>
  <c r="R41"/>
  <c r="L41"/>
  <c r="S41"/>
  <c r="J41"/>
  <c r="P41"/>
  <c r="J16"/>
  <c r="K16"/>
  <c r="O16"/>
  <c r="P16"/>
  <c r="R16"/>
  <c r="S16"/>
  <c r="D16"/>
  <c r="L16"/>
  <c r="M16"/>
  <c r="Q16"/>
  <c r="T16"/>
  <c r="U16"/>
  <c r="N16"/>
  <c r="J23"/>
  <c r="K23"/>
  <c r="L23"/>
  <c r="M23"/>
  <c r="Q23"/>
  <c r="R23"/>
  <c r="T23"/>
  <c r="P23"/>
  <c r="U23"/>
  <c r="S23"/>
  <c r="D23"/>
  <c r="N23"/>
  <c r="O23"/>
  <c r="J79"/>
  <c r="K79"/>
  <c r="L79"/>
  <c r="M79"/>
  <c r="Q79"/>
  <c r="R79"/>
  <c r="S79"/>
  <c r="D79"/>
  <c r="N79"/>
  <c r="O79"/>
  <c r="P79"/>
  <c r="T79"/>
  <c r="U79"/>
  <c r="J14"/>
  <c r="K14"/>
  <c r="M14"/>
  <c r="L14"/>
  <c r="N14"/>
  <c r="O14"/>
  <c r="S14"/>
  <c r="T14"/>
  <c r="D14"/>
  <c r="P14"/>
  <c r="Q14"/>
  <c r="U14"/>
  <c r="R14"/>
  <c r="P51"/>
  <c r="Q51"/>
  <c r="R51"/>
  <c r="S51"/>
  <c r="T51"/>
  <c r="U51"/>
  <c r="D51"/>
  <c r="J51"/>
  <c r="K51"/>
  <c r="L51"/>
  <c r="M51"/>
  <c r="N51"/>
  <c r="O51"/>
  <c r="R26"/>
  <c r="S26"/>
  <c r="T26"/>
  <c r="U26"/>
  <c r="D26"/>
  <c r="K26"/>
  <c r="L26"/>
  <c r="P26"/>
  <c r="Q26"/>
  <c r="J26"/>
  <c r="M26"/>
  <c r="N26"/>
  <c r="O26"/>
  <c r="P19"/>
  <c r="Q19"/>
  <c r="S19"/>
  <c r="R19"/>
  <c r="T19"/>
  <c r="U19"/>
  <c r="D19"/>
  <c r="J19"/>
  <c r="K19"/>
  <c r="L19"/>
  <c r="N19"/>
  <c r="M19"/>
  <c r="O19"/>
  <c r="J87"/>
  <c r="K87"/>
  <c r="L87"/>
  <c r="M87"/>
  <c r="Q87"/>
  <c r="R87"/>
  <c r="S87"/>
  <c r="P87"/>
  <c r="D87"/>
  <c r="U87"/>
  <c r="T87"/>
  <c r="N87"/>
  <c r="O87"/>
  <c r="K7"/>
  <c r="J7"/>
  <c r="L7"/>
  <c r="M7"/>
  <c r="Q7"/>
  <c r="R7"/>
  <c r="D7"/>
  <c r="N7"/>
  <c r="O7"/>
  <c r="P7"/>
  <c r="S7"/>
  <c r="T7"/>
  <c r="U7"/>
  <c r="N84"/>
  <c r="O84"/>
  <c r="P84"/>
  <c r="Q84"/>
  <c r="R84"/>
  <c r="S84"/>
  <c r="K84"/>
  <c r="L84"/>
  <c r="M84"/>
  <c r="T84"/>
  <c r="U84"/>
  <c r="D84"/>
  <c r="J84"/>
  <c r="N44"/>
  <c r="O44"/>
  <c r="P44"/>
  <c r="Q44"/>
  <c r="R44"/>
  <c r="S44"/>
  <c r="D44"/>
  <c r="J44"/>
  <c r="K44"/>
  <c r="L44"/>
  <c r="M44"/>
  <c r="T44"/>
  <c r="U44"/>
  <c r="J70"/>
  <c r="K70"/>
  <c r="L70"/>
  <c r="M70"/>
  <c r="N70"/>
  <c r="O70"/>
  <c r="S70"/>
  <c r="T70"/>
  <c r="U70"/>
  <c r="D70"/>
  <c r="R70"/>
  <c r="P70"/>
  <c r="Q70"/>
  <c r="N60"/>
  <c r="O60"/>
  <c r="P60"/>
  <c r="Q60"/>
  <c r="R60"/>
  <c r="S60"/>
  <c r="T60"/>
  <c r="D60"/>
  <c r="M60"/>
  <c r="U60"/>
  <c r="J60"/>
  <c r="K60"/>
  <c r="L60"/>
  <c r="L5"/>
  <c r="M5"/>
  <c r="N5"/>
  <c r="O5"/>
  <c r="P5"/>
  <c r="Q5"/>
  <c r="U5"/>
  <c r="D5"/>
  <c r="J5"/>
  <c r="K5"/>
  <c r="R5"/>
  <c r="S5"/>
  <c r="T5"/>
  <c r="R2"/>
  <c r="S2"/>
  <c r="T2"/>
  <c r="U2"/>
  <c r="D2"/>
  <c r="K2"/>
  <c r="L2"/>
  <c r="J2"/>
  <c r="Q2"/>
  <c r="M2"/>
  <c r="N2"/>
  <c r="O2"/>
  <c r="P2"/>
  <c r="L61"/>
  <c r="M61"/>
  <c r="N61"/>
  <c r="O61"/>
  <c r="P61"/>
  <c r="Q61"/>
  <c r="U61"/>
  <c r="D61"/>
  <c r="J61"/>
  <c r="K61"/>
  <c r="R61"/>
  <c r="S61"/>
  <c r="T61"/>
  <c r="N20"/>
  <c r="O20"/>
  <c r="P20"/>
  <c r="Q20"/>
  <c r="R20"/>
  <c r="S20"/>
  <c r="K20"/>
  <c r="L20"/>
  <c r="M20"/>
  <c r="T20"/>
  <c r="U20"/>
  <c r="J20"/>
  <c r="D20"/>
  <c r="P67"/>
  <c r="Q67"/>
  <c r="R67"/>
  <c r="S67"/>
  <c r="T67"/>
  <c r="U67"/>
  <c r="D67"/>
  <c r="J67"/>
  <c r="K67"/>
  <c r="L67"/>
  <c r="M67"/>
  <c r="N67"/>
  <c r="O67"/>
  <c r="N12"/>
  <c r="O12"/>
  <c r="Q12"/>
  <c r="P12"/>
  <c r="R12"/>
  <c r="S12"/>
  <c r="D12"/>
  <c r="J12"/>
  <c r="K12"/>
  <c r="L12"/>
  <c r="M12"/>
  <c r="T12"/>
  <c r="U12"/>
  <c r="P59"/>
  <c r="Q59"/>
  <c r="R59"/>
  <c r="S59"/>
  <c r="T59"/>
  <c r="U59"/>
  <c r="D59"/>
  <c r="J59"/>
  <c r="K59"/>
  <c r="L59"/>
  <c r="M59"/>
  <c r="N59"/>
  <c r="O59"/>
  <c r="J32"/>
  <c r="K32"/>
  <c r="O32"/>
  <c r="P32"/>
  <c r="M32"/>
  <c r="N32"/>
  <c r="Q32"/>
  <c r="R32"/>
  <c r="L32"/>
  <c r="S32"/>
  <c r="T32"/>
  <c r="D32"/>
  <c r="U32"/>
  <c r="J6"/>
  <c r="K6"/>
  <c r="L6"/>
  <c r="M6"/>
  <c r="N6"/>
  <c r="O6"/>
  <c r="S6"/>
  <c r="T6"/>
  <c r="U6"/>
  <c r="R6"/>
  <c r="Q6"/>
  <c r="P6"/>
  <c r="D6"/>
  <c r="P43"/>
  <c r="Q43"/>
  <c r="R43"/>
  <c r="S43"/>
  <c r="T43"/>
  <c r="U43"/>
  <c r="D43"/>
  <c r="J43"/>
  <c r="K43"/>
  <c r="N43"/>
  <c r="O43"/>
  <c r="M43"/>
  <c r="L43"/>
  <c r="R90"/>
  <c r="S90"/>
  <c r="T90"/>
  <c r="U90"/>
  <c r="D90"/>
  <c r="K90"/>
  <c r="L90"/>
  <c r="M90"/>
  <c r="J90"/>
  <c r="N90"/>
  <c r="O90"/>
  <c r="P90"/>
  <c r="Q90"/>
  <c r="J39"/>
  <c r="K39"/>
  <c r="L39"/>
  <c r="M39"/>
  <c r="Q39"/>
  <c r="R39"/>
  <c r="S39"/>
  <c r="T39"/>
  <c r="U39"/>
  <c r="O39"/>
  <c r="N39"/>
  <c r="P39"/>
  <c r="D39"/>
  <c r="P3"/>
  <c r="Q3"/>
  <c r="R3"/>
  <c r="S3"/>
  <c r="T3"/>
  <c r="U3"/>
  <c r="D3"/>
  <c r="J3"/>
  <c r="L3"/>
  <c r="K3"/>
  <c r="M3"/>
  <c r="N3"/>
  <c r="O3"/>
  <c r="R42"/>
  <c r="S42"/>
  <c r="T42"/>
  <c r="D42"/>
  <c r="U42"/>
  <c r="K42"/>
  <c r="L42"/>
  <c r="M42"/>
  <c r="J42"/>
  <c r="N42"/>
  <c r="P42"/>
  <c r="O42"/>
  <c r="Q42"/>
  <c r="J78"/>
  <c r="K78"/>
  <c r="L78"/>
  <c r="M78"/>
  <c r="N78"/>
  <c r="O78"/>
  <c r="S78"/>
  <c r="T78"/>
  <c r="U78"/>
  <c r="D78"/>
  <c r="P78"/>
  <c r="Q78"/>
  <c r="R78"/>
  <c r="J40"/>
  <c r="K40"/>
  <c r="O40"/>
  <c r="P40"/>
  <c r="Q40"/>
  <c r="D40"/>
  <c r="L40"/>
  <c r="M40"/>
  <c r="N40"/>
  <c r="R40"/>
  <c r="S40"/>
  <c r="T40"/>
  <c r="U40"/>
  <c r="R10"/>
  <c r="S10"/>
  <c r="T10"/>
  <c r="D10"/>
  <c r="U10"/>
  <c r="K10"/>
  <c r="L10"/>
  <c r="J10"/>
  <c r="M10"/>
  <c r="N10"/>
  <c r="O10"/>
  <c r="P10"/>
  <c r="Q10"/>
  <c r="L77"/>
  <c r="M77"/>
  <c r="N77"/>
  <c r="O77"/>
  <c r="P77"/>
  <c r="Q77"/>
  <c r="U77"/>
  <c r="D77"/>
  <c r="J77"/>
  <c r="K77"/>
  <c r="R77"/>
  <c r="S77"/>
  <c r="T77"/>
  <c r="N28"/>
  <c r="O28"/>
  <c r="P28"/>
  <c r="Q28"/>
  <c r="R28"/>
  <c r="S28"/>
  <c r="L28"/>
  <c r="T28"/>
  <c r="M28"/>
  <c r="D28"/>
  <c r="K28"/>
  <c r="J28"/>
  <c r="U28"/>
  <c r="P83"/>
  <c r="Q83"/>
  <c r="R83"/>
  <c r="S83"/>
  <c r="T83"/>
  <c r="U83"/>
  <c r="D83"/>
  <c r="J83"/>
  <c r="K83"/>
  <c r="O83"/>
  <c r="L83"/>
  <c r="M83"/>
  <c r="N83"/>
  <c r="J55"/>
  <c r="K55"/>
  <c r="L55"/>
  <c r="M55"/>
  <c r="Q55"/>
  <c r="R55"/>
  <c r="S55"/>
  <c r="N55"/>
  <c r="O55"/>
  <c r="P55"/>
  <c r="T55"/>
  <c r="U55"/>
  <c r="D55"/>
  <c r="J88"/>
  <c r="K88"/>
  <c r="O88"/>
  <c r="P88"/>
  <c r="Q88"/>
  <c r="L88"/>
  <c r="M88"/>
  <c r="N88"/>
  <c r="R88"/>
  <c r="S88"/>
  <c r="D88"/>
  <c r="T88"/>
  <c r="U88"/>
  <c r="J22"/>
  <c r="K22"/>
  <c r="L22"/>
  <c r="M22"/>
  <c r="N22"/>
  <c r="O22"/>
  <c r="S22"/>
  <c r="T22"/>
  <c r="P22"/>
  <c r="Q22"/>
  <c r="R22"/>
  <c r="U22"/>
  <c r="D22"/>
  <c r="T9"/>
  <c r="U9"/>
  <c r="D9"/>
  <c r="M9"/>
  <c r="N9"/>
  <c r="J9"/>
  <c r="K9"/>
  <c r="L9"/>
  <c r="Q9"/>
  <c r="O9"/>
  <c r="R9"/>
  <c r="P9"/>
  <c r="S9"/>
  <c r="L13"/>
  <c r="M13"/>
  <c r="N13"/>
  <c r="O13"/>
  <c r="P13"/>
  <c r="Q13"/>
  <c r="U13"/>
  <c r="D13"/>
  <c r="R13"/>
  <c r="S13"/>
  <c r="T13"/>
  <c r="K13"/>
  <c r="J13"/>
  <c r="N68"/>
  <c r="O68"/>
  <c r="P68"/>
  <c r="Q68"/>
  <c r="R68"/>
  <c r="S68"/>
  <c r="U68"/>
  <c r="K68"/>
  <c r="T68"/>
  <c r="L68"/>
  <c r="M68"/>
  <c r="D68"/>
  <c r="J68"/>
  <c r="N52"/>
  <c r="O52"/>
  <c r="P52"/>
  <c r="Q52"/>
  <c r="R52"/>
  <c r="S52"/>
  <c r="D52"/>
  <c r="J52"/>
  <c r="K52"/>
  <c r="U52"/>
  <c r="L52"/>
  <c r="M52"/>
  <c r="T52"/>
  <c r="N36"/>
  <c r="O36"/>
  <c r="P36"/>
  <c r="Q36"/>
  <c r="R36"/>
  <c r="S36"/>
  <c r="D36"/>
  <c r="J36"/>
  <c r="K36"/>
  <c r="L36"/>
  <c r="M36"/>
  <c r="T36"/>
  <c r="U36"/>
  <c r="P35"/>
  <c r="Q35"/>
  <c r="R35"/>
  <c r="S35"/>
  <c r="T35"/>
  <c r="U35"/>
  <c r="D35"/>
  <c r="J35"/>
  <c r="K35"/>
  <c r="L35"/>
  <c r="M35"/>
  <c r="N35"/>
  <c r="O35"/>
  <c r="R82"/>
  <c r="S82"/>
  <c r="T82"/>
  <c r="U82"/>
  <c r="D82"/>
  <c r="K82"/>
  <c r="L82"/>
  <c r="M82"/>
  <c r="J82"/>
  <c r="N82"/>
  <c r="O82"/>
  <c r="P82"/>
  <c r="Q82"/>
  <c r="J64"/>
  <c r="K64"/>
  <c r="O64"/>
  <c r="P64"/>
  <c r="Q64"/>
  <c r="U64"/>
  <c r="T64"/>
  <c r="S64"/>
  <c r="N64"/>
  <c r="R64"/>
  <c r="D64"/>
  <c r="L64"/>
  <c r="M64"/>
  <c r="J48"/>
  <c r="K48"/>
  <c r="O48"/>
  <c r="P48"/>
  <c r="Q48"/>
  <c r="D48"/>
  <c r="L48"/>
  <c r="M48"/>
  <c r="T48"/>
  <c r="U48"/>
  <c r="N48"/>
  <c r="R48"/>
  <c r="S48"/>
  <c r="L29"/>
  <c r="M29"/>
  <c r="N29"/>
  <c r="O29"/>
  <c r="P29"/>
  <c r="Q29"/>
  <c r="U29"/>
  <c r="D29"/>
  <c r="J29"/>
  <c r="K29"/>
  <c r="R29"/>
  <c r="S29"/>
  <c r="T29"/>
  <c r="P27"/>
  <c r="Q27"/>
  <c r="R27"/>
  <c r="S27"/>
  <c r="T27"/>
  <c r="U27"/>
  <c r="D27"/>
  <c r="J27"/>
  <c r="K27"/>
  <c r="L27"/>
  <c r="M27"/>
  <c r="N27"/>
  <c r="O27"/>
  <c r="R74"/>
  <c r="S74"/>
  <c r="T74"/>
  <c r="U74"/>
  <c r="D74"/>
  <c r="K74"/>
  <c r="L74"/>
  <c r="M74"/>
  <c r="O74"/>
  <c r="P74"/>
  <c r="Q74"/>
  <c r="J74"/>
  <c r="N74"/>
  <c r="I91"/>
  <c r="I92" s="1"/>
  <c r="I93" s="1"/>
  <c r="F86" i="8"/>
  <c r="F11"/>
  <c r="F17"/>
  <c r="F6"/>
  <c r="F4"/>
  <c r="F22" i="7"/>
  <c r="F17"/>
  <c r="F69"/>
  <c r="F62"/>
  <c r="F61"/>
  <c r="F60"/>
  <c r="F29"/>
  <c r="F23"/>
  <c r="F16"/>
  <c r="F59"/>
  <c r="F15"/>
  <c r="F54"/>
  <c r="F9"/>
  <c r="F53"/>
  <c r="F8"/>
  <c r="F52"/>
  <c r="F3"/>
  <c r="F46"/>
  <c r="F2"/>
  <c r="F45"/>
  <c r="F38"/>
  <c r="F90"/>
  <c r="F37"/>
  <c r="F78"/>
  <c r="F44"/>
  <c r="F31"/>
  <c r="F77"/>
  <c r="F30"/>
  <c r="F70"/>
  <c r="F24"/>
  <c r="F68"/>
  <c r="G87"/>
  <c r="G88"/>
  <c r="G85"/>
  <c r="G86"/>
  <c r="G83"/>
  <c r="G84"/>
  <c r="G38"/>
  <c r="G82"/>
  <c r="G15"/>
  <c r="G60"/>
  <c r="G81"/>
  <c r="G36"/>
  <c r="G31"/>
  <c r="G62"/>
  <c r="G80"/>
  <c r="G54"/>
  <c r="G23"/>
  <c r="G53"/>
  <c r="G90"/>
  <c r="G77"/>
  <c r="G16"/>
  <c r="G44"/>
  <c r="G76"/>
  <c r="G70"/>
  <c r="G9"/>
  <c r="G52"/>
  <c r="H52" s="1"/>
  <c r="I52" s="1"/>
  <c r="G46"/>
  <c r="G69"/>
  <c r="G29"/>
  <c r="G30"/>
  <c r="G24"/>
  <c r="H24" s="1"/>
  <c r="I24" s="1"/>
  <c r="G45"/>
  <c r="G8"/>
  <c r="G68"/>
  <c r="G74"/>
  <c r="G79"/>
  <c r="G61"/>
  <c r="H61" s="1"/>
  <c r="I61" s="1"/>
  <c r="G22"/>
  <c r="G39"/>
  <c r="G17"/>
  <c r="G37"/>
  <c r="F39"/>
  <c r="G25"/>
  <c r="G40"/>
  <c r="F32"/>
  <c r="G4"/>
  <c r="F40"/>
  <c r="G71"/>
  <c r="F18"/>
  <c r="F48"/>
  <c r="F72"/>
  <c r="F51" i="8"/>
  <c r="F64" i="7"/>
  <c r="G12"/>
  <c r="F41"/>
  <c r="G56"/>
  <c r="F49"/>
  <c r="G13"/>
  <c r="G20"/>
  <c r="F27"/>
  <c r="F42"/>
  <c r="G57"/>
  <c r="G65"/>
  <c r="F55" i="8"/>
  <c r="F11" i="7"/>
  <c r="F55"/>
  <c r="G55"/>
  <c r="G72"/>
  <c r="G33"/>
  <c r="G64"/>
  <c r="F46" i="8"/>
  <c r="G6" i="7"/>
  <c r="F20"/>
  <c r="G49"/>
  <c r="G73"/>
  <c r="F14"/>
  <c r="F21"/>
  <c r="F35"/>
  <c r="F50"/>
  <c r="F74"/>
  <c r="F67" i="8"/>
  <c r="C91" i="7"/>
  <c r="G32"/>
  <c r="F63"/>
  <c r="F5"/>
  <c r="G63"/>
  <c r="G5"/>
  <c r="F56"/>
  <c r="F13"/>
  <c r="F26"/>
  <c r="G41"/>
  <c r="F73"/>
  <c r="F57"/>
  <c r="F7"/>
  <c r="G14"/>
  <c r="G21"/>
  <c r="F28"/>
  <c r="F43"/>
  <c r="F58"/>
  <c r="F66"/>
  <c r="F5" i="8"/>
  <c r="F10" i="7"/>
  <c r="F4"/>
  <c r="F25"/>
  <c r="F47"/>
  <c r="F71"/>
  <c r="G47"/>
  <c r="F12"/>
  <c r="F33"/>
  <c r="G48"/>
  <c r="F19"/>
  <c r="F52" i="8"/>
  <c r="F6" i="7"/>
  <c r="F34"/>
  <c r="F65"/>
  <c r="G7"/>
  <c r="G28"/>
  <c r="F36"/>
  <c r="F51"/>
  <c r="F76"/>
  <c r="G59" i="8"/>
  <c r="G84"/>
  <c r="G75"/>
  <c r="G88"/>
  <c r="F24"/>
  <c r="G39"/>
  <c r="G80"/>
  <c r="F59"/>
  <c r="F84"/>
  <c r="F10"/>
  <c r="F75"/>
  <c r="G34"/>
  <c r="F88"/>
  <c r="G45"/>
  <c r="G3"/>
  <c r="F30"/>
  <c r="G26"/>
  <c r="F39"/>
  <c r="F80"/>
  <c r="G36"/>
  <c r="G8"/>
  <c r="F34"/>
  <c r="F45"/>
  <c r="F3"/>
  <c r="F57"/>
  <c r="H57" s="1"/>
  <c r="I57" s="1"/>
  <c r="F26"/>
  <c r="F85"/>
  <c r="G79"/>
  <c r="G66"/>
  <c r="F36"/>
  <c r="F8"/>
  <c r="F58"/>
  <c r="F31"/>
  <c r="F21"/>
  <c r="F77"/>
  <c r="G46"/>
  <c r="F79"/>
  <c r="F66"/>
  <c r="G72"/>
  <c r="G53"/>
  <c r="G41"/>
  <c r="H41" s="1"/>
  <c r="I41" s="1"/>
  <c r="F64"/>
  <c r="F29"/>
  <c r="G9"/>
  <c r="G32"/>
  <c r="F72"/>
  <c r="F53"/>
  <c r="F41"/>
  <c r="G43"/>
  <c r="G7"/>
  <c r="G63"/>
  <c r="F38"/>
  <c r="F9"/>
  <c r="F32"/>
  <c r="G61"/>
  <c r="F62"/>
  <c r="F43"/>
  <c r="H43" s="1"/>
  <c r="I43" s="1"/>
  <c r="F7"/>
  <c r="F65"/>
  <c r="F63"/>
  <c r="F18"/>
  <c r="F60"/>
  <c r="G16"/>
  <c r="G37"/>
  <c r="F61"/>
  <c r="F69"/>
  <c r="G49"/>
  <c r="F50"/>
  <c r="G19"/>
  <c r="G68"/>
  <c r="G82"/>
  <c r="F16"/>
  <c r="F37"/>
  <c r="G89"/>
  <c r="F49"/>
  <c r="G13"/>
  <c r="F19"/>
  <c r="F68"/>
  <c r="F82"/>
  <c r="F78"/>
  <c r="G40"/>
  <c r="G28"/>
  <c r="F89"/>
  <c r="G23"/>
  <c r="F73"/>
  <c r="F13"/>
  <c r="G52"/>
  <c r="G70"/>
  <c r="G54"/>
  <c r="F40"/>
  <c r="F28"/>
  <c r="H28" s="1"/>
  <c r="I28" s="1"/>
  <c r="G42"/>
  <c r="F23"/>
  <c r="F15"/>
  <c r="F83"/>
  <c r="F70"/>
  <c r="F54"/>
  <c r="G81"/>
  <c r="F42"/>
  <c r="F12"/>
  <c r="F90"/>
  <c r="G33"/>
  <c r="F87"/>
  <c r="G35"/>
  <c r="F81"/>
  <c r="F71"/>
  <c r="G22"/>
  <c r="F33"/>
  <c r="G25"/>
  <c r="F35"/>
  <c r="F47"/>
  <c r="G74"/>
  <c r="F22"/>
  <c r="F20"/>
  <c r="G14"/>
  <c r="F25"/>
  <c r="G55"/>
  <c r="H55" s="1"/>
  <c r="I55" s="1"/>
  <c r="G67"/>
  <c r="H67" s="1"/>
  <c r="I67" s="1"/>
  <c r="F2"/>
  <c r="F74"/>
  <c r="G17"/>
  <c r="H17" s="1"/>
  <c r="I17" s="1"/>
  <c r="F44"/>
  <c r="F27"/>
  <c r="F14"/>
  <c r="G78" i="7"/>
  <c r="G21" i="8"/>
  <c r="C91"/>
  <c r="G3" i="7"/>
  <c r="G11"/>
  <c r="G19"/>
  <c r="G27"/>
  <c r="G35"/>
  <c r="G43"/>
  <c r="H43" s="1"/>
  <c r="I43" s="1"/>
  <c r="G51"/>
  <c r="H51" s="1"/>
  <c r="I51" s="1"/>
  <c r="G59"/>
  <c r="G67"/>
  <c r="G75"/>
  <c r="F67"/>
  <c r="G77" i="8"/>
  <c r="G38"/>
  <c r="G2"/>
  <c r="G62"/>
  <c r="G44"/>
  <c r="G31"/>
  <c r="H31" s="1"/>
  <c r="I31" s="1"/>
  <c r="G73"/>
  <c r="G86"/>
  <c r="G65"/>
  <c r="G20"/>
  <c r="G83"/>
  <c r="H83" s="1"/>
  <c r="I83" s="1"/>
  <c r="G30"/>
  <c r="G24"/>
  <c r="G85"/>
  <c r="G29"/>
  <c r="G60"/>
  <c r="G78"/>
  <c r="G47"/>
  <c r="G76"/>
  <c r="H76" s="1"/>
  <c r="I76" s="1"/>
  <c r="G90"/>
  <c r="G56"/>
  <c r="G48"/>
  <c r="G2" i="7"/>
  <c r="G10"/>
  <c r="G18"/>
  <c r="G26"/>
  <c r="G34"/>
  <c r="H34" s="1"/>
  <c r="I34" s="1"/>
  <c r="G42"/>
  <c r="G50"/>
  <c r="G58"/>
  <c r="G66"/>
  <c r="F56" i="8"/>
  <c r="F48"/>
  <c r="G51"/>
  <c r="G18"/>
  <c r="G5"/>
  <c r="H5" s="1"/>
  <c r="I5" s="1"/>
  <c r="G10"/>
  <c r="G58"/>
  <c r="G69"/>
  <c r="G12"/>
  <c r="G11"/>
  <c r="G15"/>
  <c r="G4"/>
  <c r="H4" s="1"/>
  <c r="I4" s="1"/>
  <c r="G50"/>
  <c r="G71"/>
  <c r="G6"/>
  <c r="H6" s="1"/>
  <c r="I6" s="1"/>
  <c r="G27"/>
  <c r="G64"/>
  <c r="G87"/>
  <c r="H82" i="7" l="1"/>
  <c r="I82" s="1"/>
  <c r="H81"/>
  <c r="I81" s="1"/>
  <c r="H80"/>
  <c r="I80" s="1"/>
  <c r="H75"/>
  <c r="I75" s="1"/>
  <c r="H88"/>
  <c r="I88" s="1"/>
  <c r="H86"/>
  <c r="I86" s="1"/>
  <c r="H79"/>
  <c r="I79" s="1"/>
  <c r="H77"/>
  <c r="I77" s="1"/>
  <c r="H84"/>
  <c r="I84" s="1"/>
  <c r="H85"/>
  <c r="I85" s="1"/>
  <c r="H87"/>
  <c r="I87" s="1"/>
  <c r="K91" i="17"/>
  <c r="M91"/>
  <c r="N91"/>
  <c r="J91"/>
  <c r="Q91"/>
  <c r="O91"/>
  <c r="P91"/>
  <c r="R91"/>
  <c r="S91"/>
  <c r="L91"/>
  <c r="T91"/>
  <c r="U91"/>
  <c r="D91"/>
  <c r="H10" i="8"/>
  <c r="I10" s="1"/>
  <c r="H69"/>
  <c r="I69" s="1"/>
  <c r="H15"/>
  <c r="I15" s="1"/>
  <c r="H47"/>
  <c r="I47" s="1"/>
  <c r="H45"/>
  <c r="I45" s="1"/>
  <c r="H11"/>
  <c r="I11" s="1"/>
  <c r="H77"/>
  <c r="I77" s="1"/>
  <c r="H79"/>
  <c r="I79" s="1"/>
  <c r="H34"/>
  <c r="I34" s="1"/>
  <c r="H19"/>
  <c r="I19" s="1"/>
  <c r="H18"/>
  <c r="I18" s="1"/>
  <c r="H88"/>
  <c r="I88" s="1"/>
  <c r="H44"/>
  <c r="I44" s="1"/>
  <c r="H8"/>
  <c r="I8" s="1"/>
  <c r="H36"/>
  <c r="I36" s="1"/>
  <c r="H73"/>
  <c r="I73" s="1"/>
  <c r="H22"/>
  <c r="I22" s="1"/>
  <c r="H90"/>
  <c r="I90" s="1"/>
  <c r="H12"/>
  <c r="I12" s="1"/>
  <c r="H86"/>
  <c r="I86" s="1"/>
  <c r="H20"/>
  <c r="I20" s="1"/>
  <c r="C7" i="7"/>
  <c r="C23"/>
  <c r="C39"/>
  <c r="C55"/>
  <c r="C71"/>
  <c r="C87"/>
  <c r="C53"/>
  <c r="C85"/>
  <c r="C68"/>
  <c r="C19"/>
  <c r="C67"/>
  <c r="C81"/>
  <c r="C27"/>
  <c r="C57"/>
  <c r="C6"/>
  <c r="C22"/>
  <c r="C38"/>
  <c r="C54"/>
  <c r="C70"/>
  <c r="C86"/>
  <c r="C69"/>
  <c r="C52"/>
  <c r="C35"/>
  <c r="C83"/>
  <c r="C46"/>
  <c r="C43"/>
  <c r="C41"/>
  <c r="C5"/>
  <c r="C21"/>
  <c r="C37"/>
  <c r="C84"/>
  <c r="C51"/>
  <c r="C49"/>
  <c r="C78"/>
  <c r="C59"/>
  <c r="C74"/>
  <c r="C24"/>
  <c r="C4"/>
  <c r="C20"/>
  <c r="C36"/>
  <c r="C65"/>
  <c r="C89"/>
  <c r="C72"/>
  <c r="C3"/>
  <c r="C18"/>
  <c r="C34"/>
  <c r="C50"/>
  <c r="C66"/>
  <c r="C82"/>
  <c r="C17"/>
  <c r="C33"/>
  <c r="C76"/>
  <c r="C11"/>
  <c r="C2"/>
  <c r="C42"/>
  <c r="C9"/>
  <c r="C56"/>
  <c r="C16"/>
  <c r="C32"/>
  <c r="C48"/>
  <c r="C64"/>
  <c r="C80"/>
  <c r="C63"/>
  <c r="C30"/>
  <c r="C10"/>
  <c r="C8"/>
  <c r="C15"/>
  <c r="C31"/>
  <c r="C47"/>
  <c r="C79"/>
  <c r="C58"/>
  <c r="C88"/>
  <c r="C14"/>
  <c r="C62"/>
  <c r="C25"/>
  <c r="C13"/>
  <c r="C29"/>
  <c r="C45"/>
  <c r="S45" s="1"/>
  <c r="C61"/>
  <c r="C77"/>
  <c r="C12"/>
  <c r="C28"/>
  <c r="C44"/>
  <c r="C60"/>
  <c r="C75"/>
  <c r="C26"/>
  <c r="C90"/>
  <c r="C73"/>
  <c r="C40"/>
  <c r="H17"/>
  <c r="I17" s="1"/>
  <c r="H22"/>
  <c r="I22" s="1"/>
  <c r="H18"/>
  <c r="I18" s="1"/>
  <c r="H3"/>
  <c r="I3" s="1"/>
  <c r="H78"/>
  <c r="I78" s="1"/>
  <c r="H60"/>
  <c r="I60" s="1"/>
  <c r="H46"/>
  <c r="I46" s="1"/>
  <c r="H69"/>
  <c r="I69" s="1"/>
  <c r="H29"/>
  <c r="I29" s="1"/>
  <c r="H62"/>
  <c r="I62" s="1"/>
  <c r="H45"/>
  <c r="I45" s="1"/>
  <c r="H42"/>
  <c r="I42" s="1"/>
  <c r="H27"/>
  <c r="I27" s="1"/>
  <c r="H8"/>
  <c r="I8" s="1"/>
  <c r="H23"/>
  <c r="I23" s="1"/>
  <c r="H90"/>
  <c r="I90" s="1"/>
  <c r="H30"/>
  <c r="I30" s="1"/>
  <c r="H31"/>
  <c r="I31" s="1"/>
  <c r="H54"/>
  <c r="I54" s="1"/>
  <c r="H11"/>
  <c r="I11" s="1"/>
  <c r="H35"/>
  <c r="I35" s="1"/>
  <c r="H68"/>
  <c r="I68" s="1"/>
  <c r="H53"/>
  <c r="I53" s="1"/>
  <c r="H16"/>
  <c r="I16" s="1"/>
  <c r="H70"/>
  <c r="I70" s="1"/>
  <c r="H59"/>
  <c r="I59" s="1"/>
  <c r="H44"/>
  <c r="I44" s="1"/>
  <c r="H38"/>
  <c r="I38" s="1"/>
  <c r="H37"/>
  <c r="I37" s="1"/>
  <c r="H9"/>
  <c r="I9" s="1"/>
  <c r="H15"/>
  <c r="I15" s="1"/>
  <c r="H74"/>
  <c r="I74" s="1"/>
  <c r="H57"/>
  <c r="I57" s="1"/>
  <c r="H6"/>
  <c r="I6" s="1"/>
  <c r="H28"/>
  <c r="I28" s="1"/>
  <c r="H36"/>
  <c r="I36" s="1"/>
  <c r="H39"/>
  <c r="I39" s="1"/>
  <c r="H76"/>
  <c r="I76" s="1"/>
  <c r="U30"/>
  <c r="L45"/>
  <c r="M45"/>
  <c r="N45"/>
  <c r="U45"/>
  <c r="O45"/>
  <c r="Q45"/>
  <c r="R45"/>
  <c r="T45"/>
  <c r="M30"/>
  <c r="H20"/>
  <c r="I20" s="1"/>
  <c r="H4"/>
  <c r="I4" s="1"/>
  <c r="H26"/>
  <c r="I26" s="1"/>
  <c r="H32"/>
  <c r="I32" s="1"/>
  <c r="H71"/>
  <c r="I71" s="1"/>
  <c r="H12"/>
  <c r="I12" s="1"/>
  <c r="H33"/>
  <c r="I33" s="1"/>
  <c r="H66"/>
  <c r="I66" s="1"/>
  <c r="H41"/>
  <c r="I41" s="1"/>
  <c r="H19"/>
  <c r="I19" s="1"/>
  <c r="H32" i="8"/>
  <c r="I32" s="1"/>
  <c r="H56" i="7"/>
  <c r="I56" s="1"/>
  <c r="H64"/>
  <c r="I64" s="1"/>
  <c r="H38" i="8"/>
  <c r="I38" s="1"/>
  <c r="H42"/>
  <c r="I42" s="1"/>
  <c r="H58"/>
  <c r="I58" s="1"/>
  <c r="H73" i="7"/>
  <c r="I73" s="1"/>
  <c r="H13"/>
  <c r="I13" s="1"/>
  <c r="H87" i="8"/>
  <c r="I87" s="1"/>
  <c r="H65" i="7"/>
  <c r="I65" s="1"/>
  <c r="H5"/>
  <c r="I5" s="1"/>
  <c r="H7" i="8"/>
  <c r="I7" s="1"/>
  <c r="H80"/>
  <c r="I80" s="1"/>
  <c r="H21" i="7"/>
  <c r="I21" s="1"/>
  <c r="H66" i="8"/>
  <c r="I66" s="1"/>
  <c r="H64"/>
  <c r="I64" s="1"/>
  <c r="H35"/>
  <c r="I35" s="1"/>
  <c r="H75"/>
  <c r="I75" s="1"/>
  <c r="H67" i="7"/>
  <c r="I67" s="1"/>
  <c r="H50" i="8"/>
  <c r="I50" s="1"/>
  <c r="H33"/>
  <c r="I33" s="1"/>
  <c r="H61"/>
  <c r="I61" s="1"/>
  <c r="H47" i="7"/>
  <c r="I47" s="1"/>
  <c r="H7"/>
  <c r="I7" s="1"/>
  <c r="H63"/>
  <c r="I63" s="1"/>
  <c r="H14"/>
  <c r="I14" s="1"/>
  <c r="H10"/>
  <c r="I10" s="1"/>
  <c r="H52" i="8"/>
  <c r="I52" s="1"/>
  <c r="H81"/>
  <c r="I81" s="1"/>
  <c r="H48"/>
  <c r="I48" s="1"/>
  <c r="H58" i="7"/>
  <c r="I58" s="1"/>
  <c r="H21" i="8"/>
  <c r="I21" s="1"/>
  <c r="H25" i="7"/>
  <c r="I25" s="1"/>
  <c r="H55"/>
  <c r="I55" s="1"/>
  <c r="H40"/>
  <c r="I40" s="1"/>
  <c r="H49"/>
  <c r="I49" s="1"/>
  <c r="H30" i="8"/>
  <c r="I30" s="1"/>
  <c r="H72" i="7"/>
  <c r="I72" s="1"/>
  <c r="H46" i="8"/>
  <c r="I46" s="1"/>
  <c r="H48" i="7"/>
  <c r="I48" s="1"/>
  <c r="H50"/>
  <c r="I50" s="1"/>
  <c r="H68" i="8"/>
  <c r="I68" s="1"/>
  <c r="H16"/>
  <c r="I16" s="1"/>
  <c r="H54"/>
  <c r="I54" s="1"/>
  <c r="H26"/>
  <c r="I26" s="1"/>
  <c r="H2"/>
  <c r="I2" s="1"/>
  <c r="H49"/>
  <c r="I49" s="1"/>
  <c r="H62"/>
  <c r="I62" s="1"/>
  <c r="H74"/>
  <c r="I74" s="1"/>
  <c r="H40"/>
  <c r="I40" s="1"/>
  <c r="H9"/>
  <c r="I9" s="1"/>
  <c r="H39"/>
  <c r="I39" s="1"/>
  <c r="G91"/>
  <c r="H71"/>
  <c r="I71" s="1"/>
  <c r="H24"/>
  <c r="I24" s="1"/>
  <c r="H89"/>
  <c r="I89" s="1"/>
  <c r="H72"/>
  <c r="I72" s="1"/>
  <c r="H59"/>
  <c r="I59" s="1"/>
  <c r="H85"/>
  <c r="I85" s="1"/>
  <c r="H82"/>
  <c r="I82" s="1"/>
  <c r="H53"/>
  <c r="I53" s="1"/>
  <c r="H84"/>
  <c r="I84" s="1"/>
  <c r="H29"/>
  <c r="I29" s="1"/>
  <c r="H14"/>
  <c r="I14" s="1"/>
  <c r="H23"/>
  <c r="I23" s="1"/>
  <c r="H63"/>
  <c r="I63" s="1"/>
  <c r="H60"/>
  <c r="I60" s="1"/>
  <c r="H70"/>
  <c r="I70" s="1"/>
  <c r="H37"/>
  <c r="I37" s="1"/>
  <c r="H3"/>
  <c r="I3" s="1"/>
  <c r="H27"/>
  <c r="I27" s="1"/>
  <c r="H78"/>
  <c r="I78" s="1"/>
  <c r="H65"/>
  <c r="I65" s="1"/>
  <c r="H25"/>
  <c r="I25" s="1"/>
  <c r="H13"/>
  <c r="I13" s="1"/>
  <c r="G91" i="7"/>
  <c r="F91"/>
  <c r="H56" i="8"/>
  <c r="I56" s="1"/>
  <c r="H51"/>
  <c r="I51" s="1"/>
  <c r="C50"/>
  <c r="C4"/>
  <c r="C15"/>
  <c r="C11"/>
  <c r="C12"/>
  <c r="C69"/>
  <c r="C58"/>
  <c r="C10"/>
  <c r="C5"/>
  <c r="C18"/>
  <c r="C51"/>
  <c r="C48"/>
  <c r="C56"/>
  <c r="C90"/>
  <c r="C76"/>
  <c r="C47"/>
  <c r="C78"/>
  <c r="C60"/>
  <c r="C29"/>
  <c r="C85"/>
  <c r="C24"/>
  <c r="C30"/>
  <c r="C83"/>
  <c r="C20"/>
  <c r="C17"/>
  <c r="C42"/>
  <c r="C61"/>
  <c r="C72"/>
  <c r="C36"/>
  <c r="C59"/>
  <c r="C55"/>
  <c r="C52"/>
  <c r="C19"/>
  <c r="C65"/>
  <c r="C86"/>
  <c r="C73"/>
  <c r="C31"/>
  <c r="C44"/>
  <c r="C62"/>
  <c r="C2"/>
  <c r="C38"/>
  <c r="C77"/>
  <c r="C21"/>
  <c r="C7"/>
  <c r="C23"/>
  <c r="C34"/>
  <c r="C74"/>
  <c r="C81"/>
  <c r="C40"/>
  <c r="C16"/>
  <c r="C9"/>
  <c r="C79"/>
  <c r="C39"/>
  <c r="C13"/>
  <c r="C3"/>
  <c r="C33"/>
  <c r="C43"/>
  <c r="C88"/>
  <c r="C22"/>
  <c r="C89"/>
  <c r="C53"/>
  <c r="C8"/>
  <c r="C84"/>
  <c r="C67"/>
  <c r="C35"/>
  <c r="C70"/>
  <c r="C68"/>
  <c r="C63"/>
  <c r="C14"/>
  <c r="C49"/>
  <c r="C45"/>
  <c r="C41"/>
  <c r="C75"/>
  <c r="C54"/>
  <c r="C82"/>
  <c r="C46"/>
  <c r="C26"/>
  <c r="C57"/>
  <c r="C87"/>
  <c r="C64"/>
  <c r="C27"/>
  <c r="C6"/>
  <c r="C71"/>
  <c r="C28"/>
  <c r="C37"/>
  <c r="C32"/>
  <c r="C66"/>
  <c r="C80"/>
  <c r="C25"/>
  <c r="H2" i="7"/>
  <c r="I2" s="1"/>
  <c r="F91" i="8"/>
  <c r="D79" i="7" l="1"/>
  <c r="S79"/>
  <c r="O79"/>
  <c r="K79"/>
  <c r="R79"/>
  <c r="N79"/>
  <c r="Q79"/>
  <c r="T79"/>
  <c r="P79"/>
  <c r="L79"/>
  <c r="J79"/>
  <c r="M79"/>
  <c r="U79"/>
  <c r="D87"/>
  <c r="U87"/>
  <c r="Q87"/>
  <c r="M87"/>
  <c r="T87"/>
  <c r="P87"/>
  <c r="L87"/>
  <c r="O87"/>
  <c r="K87"/>
  <c r="N87"/>
  <c r="S87"/>
  <c r="R87"/>
  <c r="J87"/>
  <c r="T90"/>
  <c r="P90"/>
  <c r="L90"/>
  <c r="U90"/>
  <c r="S90"/>
  <c r="O90"/>
  <c r="M90"/>
  <c r="J90"/>
  <c r="Q90"/>
  <c r="R90"/>
  <c r="D88"/>
  <c r="M88"/>
  <c r="T88"/>
  <c r="P88"/>
  <c r="K88"/>
  <c r="U88"/>
  <c r="L88"/>
  <c r="S88"/>
  <c r="O88"/>
  <c r="R88"/>
  <c r="N88"/>
  <c r="Q88"/>
  <c r="J88"/>
  <c r="D83"/>
  <c r="R83"/>
  <c r="N83"/>
  <c r="S83"/>
  <c r="J83"/>
  <c r="L83"/>
  <c r="O83"/>
  <c r="U83"/>
  <c r="Q83"/>
  <c r="M83"/>
  <c r="T83"/>
  <c r="P83"/>
  <c r="K83"/>
  <c r="D85"/>
  <c r="J85"/>
  <c r="U85"/>
  <c r="Q85"/>
  <c r="M85"/>
  <c r="O85"/>
  <c r="N85"/>
  <c r="L85"/>
  <c r="K85"/>
  <c r="T85"/>
  <c r="P85"/>
  <c r="S85"/>
  <c r="R85"/>
  <c r="D86"/>
  <c r="U86"/>
  <c r="Q86"/>
  <c r="M86"/>
  <c r="K86"/>
  <c r="N86"/>
  <c r="T86"/>
  <c r="P86"/>
  <c r="O86"/>
  <c r="L86"/>
  <c r="S86"/>
  <c r="J86"/>
  <c r="R86"/>
  <c r="D81"/>
  <c r="S81"/>
  <c r="R81"/>
  <c r="N81"/>
  <c r="T81"/>
  <c r="L81"/>
  <c r="J81"/>
  <c r="P81"/>
  <c r="U81"/>
  <c r="Q81"/>
  <c r="M81"/>
  <c r="O81"/>
  <c r="K81"/>
  <c r="D80"/>
  <c r="K80"/>
  <c r="N80"/>
  <c r="R80"/>
  <c r="J80"/>
  <c r="T80"/>
  <c r="O80"/>
  <c r="U80"/>
  <c r="Q80"/>
  <c r="M80"/>
  <c r="P80"/>
  <c r="L80"/>
  <c r="S80"/>
  <c r="D82"/>
  <c r="R82"/>
  <c r="N82"/>
  <c r="J82"/>
  <c r="T82"/>
  <c r="P82"/>
  <c r="S82"/>
  <c r="U82"/>
  <c r="Q82"/>
  <c r="L82"/>
  <c r="M82"/>
  <c r="K82"/>
  <c r="O82"/>
  <c r="D45"/>
  <c r="D84"/>
  <c r="J84"/>
  <c r="U84"/>
  <c r="Q84"/>
  <c r="S84"/>
  <c r="O84"/>
  <c r="R84"/>
  <c r="M84"/>
  <c r="T84"/>
  <c r="L84"/>
  <c r="P84"/>
  <c r="K84"/>
  <c r="N84"/>
  <c r="J45"/>
  <c r="D89"/>
  <c r="T89"/>
  <c r="P89"/>
  <c r="L89"/>
  <c r="Q89"/>
  <c r="M89"/>
  <c r="S89"/>
  <c r="O89"/>
  <c r="K89"/>
  <c r="N89"/>
  <c r="U89"/>
  <c r="J89"/>
  <c r="R89"/>
  <c r="K45"/>
  <c r="U92" i="17"/>
  <c r="D85" i="8"/>
  <c r="J85"/>
  <c r="K85"/>
  <c r="L85"/>
  <c r="M85"/>
  <c r="N85"/>
  <c r="O85"/>
  <c r="P85"/>
  <c r="Q85"/>
  <c r="R85"/>
  <c r="S85"/>
  <c r="T85"/>
  <c r="U85"/>
  <c r="D14"/>
  <c r="N14"/>
  <c r="P14"/>
  <c r="Q14"/>
  <c r="R14"/>
  <c r="S14"/>
  <c r="T14"/>
  <c r="U14"/>
  <c r="K14"/>
  <c r="J14"/>
  <c r="L14"/>
  <c r="M14"/>
  <c r="O14"/>
  <c r="D73"/>
  <c r="J73"/>
  <c r="K73"/>
  <c r="L73"/>
  <c r="M73"/>
  <c r="N73"/>
  <c r="O73"/>
  <c r="P73"/>
  <c r="Q73"/>
  <c r="R73"/>
  <c r="S73"/>
  <c r="T73"/>
  <c r="U73"/>
  <c r="D39"/>
  <c r="R39"/>
  <c r="S39"/>
  <c r="T39"/>
  <c r="U39"/>
  <c r="J39"/>
  <c r="K39"/>
  <c r="L39"/>
  <c r="M39"/>
  <c r="N39"/>
  <c r="O39"/>
  <c r="P39"/>
  <c r="Q39"/>
  <c r="D44"/>
  <c r="J44"/>
  <c r="K44"/>
  <c r="L44"/>
  <c r="M44"/>
  <c r="N44"/>
  <c r="O44"/>
  <c r="P44"/>
  <c r="Q44"/>
  <c r="R44"/>
  <c r="S44"/>
  <c r="T44"/>
  <c r="U44"/>
  <c r="D15"/>
  <c r="R15"/>
  <c r="T15"/>
  <c r="S15"/>
  <c r="U15"/>
  <c r="O15"/>
  <c r="J15"/>
  <c r="K15"/>
  <c r="N15"/>
  <c r="L15"/>
  <c r="M15"/>
  <c r="P15"/>
  <c r="Q15"/>
  <c r="D12"/>
  <c r="J12"/>
  <c r="R12"/>
  <c r="K12"/>
  <c r="S12"/>
  <c r="L12"/>
  <c r="M12"/>
  <c r="P12"/>
  <c r="N12"/>
  <c r="O12"/>
  <c r="Q12"/>
  <c r="T12"/>
  <c r="U12"/>
  <c r="D49"/>
  <c r="J49"/>
  <c r="K49"/>
  <c r="L49"/>
  <c r="M49"/>
  <c r="N49"/>
  <c r="O49"/>
  <c r="P49"/>
  <c r="Q49"/>
  <c r="R49"/>
  <c r="S49"/>
  <c r="T49"/>
  <c r="U49"/>
  <c r="D30"/>
  <c r="N30"/>
  <c r="O30"/>
  <c r="P30"/>
  <c r="Q30"/>
  <c r="R30"/>
  <c r="S30"/>
  <c r="T30"/>
  <c r="U30"/>
  <c r="J30"/>
  <c r="K30"/>
  <c r="L30"/>
  <c r="M30"/>
  <c r="D66"/>
  <c r="N66"/>
  <c r="O66"/>
  <c r="P66"/>
  <c r="Q66"/>
  <c r="R66"/>
  <c r="S66"/>
  <c r="T66"/>
  <c r="U66"/>
  <c r="J66"/>
  <c r="K66"/>
  <c r="L66"/>
  <c r="M66"/>
  <c r="D62"/>
  <c r="N62"/>
  <c r="O62"/>
  <c r="P62"/>
  <c r="Q62"/>
  <c r="R62"/>
  <c r="S62"/>
  <c r="T62"/>
  <c r="U62"/>
  <c r="J62"/>
  <c r="K62"/>
  <c r="L62"/>
  <c r="M62"/>
  <c r="D58"/>
  <c r="N58"/>
  <c r="O58"/>
  <c r="P58"/>
  <c r="Q58"/>
  <c r="R58"/>
  <c r="S58"/>
  <c r="T58"/>
  <c r="U58"/>
  <c r="J58"/>
  <c r="K58"/>
  <c r="L58"/>
  <c r="M58"/>
  <c r="D6"/>
  <c r="N6"/>
  <c r="P6"/>
  <c r="Q6"/>
  <c r="R6"/>
  <c r="S6"/>
  <c r="T6"/>
  <c r="U6"/>
  <c r="J6"/>
  <c r="K6"/>
  <c r="L6"/>
  <c r="O6"/>
  <c r="M6"/>
  <c r="D41"/>
  <c r="J41"/>
  <c r="K41"/>
  <c r="L41"/>
  <c r="M41"/>
  <c r="N41"/>
  <c r="O41"/>
  <c r="P41"/>
  <c r="Q41"/>
  <c r="R41"/>
  <c r="S41"/>
  <c r="T41"/>
  <c r="U41"/>
  <c r="D10"/>
  <c r="N10"/>
  <c r="O10"/>
  <c r="R10"/>
  <c r="S10"/>
  <c r="J10"/>
  <c r="T10"/>
  <c r="U10"/>
  <c r="K10"/>
  <c r="L10"/>
  <c r="P10"/>
  <c r="M10"/>
  <c r="Q10"/>
  <c r="D63"/>
  <c r="R63"/>
  <c r="S63"/>
  <c r="T63"/>
  <c r="U63"/>
  <c r="J63"/>
  <c r="K63"/>
  <c r="L63"/>
  <c r="M63"/>
  <c r="N63"/>
  <c r="O63"/>
  <c r="P63"/>
  <c r="Q63"/>
  <c r="D31"/>
  <c r="R31"/>
  <c r="S31"/>
  <c r="T31"/>
  <c r="U31"/>
  <c r="N31"/>
  <c r="O31"/>
  <c r="J31"/>
  <c r="K31"/>
  <c r="L31"/>
  <c r="M31"/>
  <c r="P31"/>
  <c r="Q31"/>
  <c r="D9"/>
  <c r="J9"/>
  <c r="K9"/>
  <c r="N9"/>
  <c r="S9"/>
  <c r="O9"/>
  <c r="P9"/>
  <c r="Q9"/>
  <c r="R9"/>
  <c r="T9"/>
  <c r="U9"/>
  <c r="M9"/>
  <c r="L9"/>
  <c r="D28"/>
  <c r="J28"/>
  <c r="S28"/>
  <c r="K28"/>
  <c r="L28"/>
  <c r="M28"/>
  <c r="N28"/>
  <c r="O28"/>
  <c r="R28"/>
  <c r="P28"/>
  <c r="Q28"/>
  <c r="T28"/>
  <c r="U28"/>
  <c r="D24"/>
  <c r="J24"/>
  <c r="K24"/>
  <c r="L24"/>
  <c r="M24"/>
  <c r="R24"/>
  <c r="N24"/>
  <c r="O24"/>
  <c r="S24"/>
  <c r="P24"/>
  <c r="Q24"/>
  <c r="T24"/>
  <c r="U24"/>
  <c r="D32"/>
  <c r="J32"/>
  <c r="K32"/>
  <c r="L32"/>
  <c r="M32"/>
  <c r="N32"/>
  <c r="O32"/>
  <c r="P32"/>
  <c r="Q32"/>
  <c r="R32"/>
  <c r="S32"/>
  <c r="T32"/>
  <c r="U32"/>
  <c r="D69"/>
  <c r="J69"/>
  <c r="K69"/>
  <c r="L69"/>
  <c r="M69"/>
  <c r="N69"/>
  <c r="O69"/>
  <c r="P69"/>
  <c r="Q69"/>
  <c r="R69"/>
  <c r="S69"/>
  <c r="T69"/>
  <c r="U69"/>
  <c r="D45"/>
  <c r="J45"/>
  <c r="K45"/>
  <c r="L45"/>
  <c r="M45"/>
  <c r="N45"/>
  <c r="O45"/>
  <c r="P45"/>
  <c r="Q45"/>
  <c r="R45"/>
  <c r="S45"/>
  <c r="T45"/>
  <c r="U45"/>
  <c r="D3"/>
  <c r="R3"/>
  <c r="T3"/>
  <c r="J3"/>
  <c r="K3"/>
  <c r="O3"/>
  <c r="N3"/>
  <c r="M3"/>
  <c r="L3"/>
  <c r="P3"/>
  <c r="U3"/>
  <c r="Q3"/>
  <c r="S3"/>
  <c r="D83"/>
  <c r="R83"/>
  <c r="S83"/>
  <c r="T83"/>
  <c r="U83"/>
  <c r="J83"/>
  <c r="K83"/>
  <c r="L83"/>
  <c r="M83"/>
  <c r="N83"/>
  <c r="O83"/>
  <c r="P83"/>
  <c r="Q83"/>
  <c r="D80"/>
  <c r="J80"/>
  <c r="K80"/>
  <c r="L80"/>
  <c r="M80"/>
  <c r="N80"/>
  <c r="O80"/>
  <c r="P80"/>
  <c r="Q80"/>
  <c r="R80"/>
  <c r="S80"/>
  <c r="T80"/>
  <c r="U80"/>
  <c r="D33"/>
  <c r="J33"/>
  <c r="K33"/>
  <c r="L33"/>
  <c r="M33"/>
  <c r="N33"/>
  <c r="O33"/>
  <c r="P33"/>
  <c r="Q33"/>
  <c r="R33"/>
  <c r="S33"/>
  <c r="T33"/>
  <c r="U33"/>
  <c r="D2"/>
  <c r="N2"/>
  <c r="P2"/>
  <c r="Q2"/>
  <c r="R2"/>
  <c r="S2"/>
  <c r="J2"/>
  <c r="T2"/>
  <c r="U2"/>
  <c r="K2"/>
  <c r="L2"/>
  <c r="M2"/>
  <c r="O2"/>
  <c r="D20"/>
  <c r="J20"/>
  <c r="K20"/>
  <c r="L20"/>
  <c r="M20"/>
  <c r="N20"/>
  <c r="O20"/>
  <c r="P20"/>
  <c r="R20"/>
  <c r="Q20"/>
  <c r="S20"/>
  <c r="T20"/>
  <c r="U20"/>
  <c r="D25"/>
  <c r="J25"/>
  <c r="L25"/>
  <c r="M25"/>
  <c r="N25"/>
  <c r="O25"/>
  <c r="P25"/>
  <c r="Q25"/>
  <c r="R25"/>
  <c r="S25"/>
  <c r="T25"/>
  <c r="U25"/>
  <c r="K25"/>
  <c r="D75"/>
  <c r="R75"/>
  <c r="S75"/>
  <c r="T75"/>
  <c r="U75"/>
  <c r="J75"/>
  <c r="K75"/>
  <c r="L75"/>
  <c r="M75"/>
  <c r="N75"/>
  <c r="O75"/>
  <c r="P75"/>
  <c r="Q75"/>
  <c r="D43"/>
  <c r="R43"/>
  <c r="S43"/>
  <c r="T43"/>
  <c r="U43"/>
  <c r="N43"/>
  <c r="J43"/>
  <c r="K43"/>
  <c r="L43"/>
  <c r="M43"/>
  <c r="O43"/>
  <c r="P43"/>
  <c r="Q43"/>
  <c r="D38"/>
  <c r="N38"/>
  <c r="O38"/>
  <c r="P38"/>
  <c r="Q38"/>
  <c r="R38"/>
  <c r="S38"/>
  <c r="T38"/>
  <c r="U38"/>
  <c r="J38"/>
  <c r="K38"/>
  <c r="L38"/>
  <c r="M38"/>
  <c r="D17"/>
  <c r="J17"/>
  <c r="K17"/>
  <c r="L17"/>
  <c r="M17"/>
  <c r="N17"/>
  <c r="O17"/>
  <c r="P17"/>
  <c r="Q17"/>
  <c r="R17"/>
  <c r="S17"/>
  <c r="T17"/>
  <c r="U17"/>
  <c r="D5"/>
  <c r="J5"/>
  <c r="K5"/>
  <c r="N5"/>
  <c r="T5"/>
  <c r="O5"/>
  <c r="P5"/>
  <c r="R5"/>
  <c r="S5"/>
  <c r="Q5"/>
  <c r="U5"/>
  <c r="L5"/>
  <c r="M5"/>
  <c r="D54"/>
  <c r="N54"/>
  <c r="O54"/>
  <c r="P54"/>
  <c r="Q54"/>
  <c r="R54"/>
  <c r="S54"/>
  <c r="T54"/>
  <c r="U54"/>
  <c r="J54"/>
  <c r="K54"/>
  <c r="L54"/>
  <c r="M54"/>
  <c r="D88"/>
  <c r="J88"/>
  <c r="K88"/>
  <c r="L88"/>
  <c r="M88"/>
  <c r="N88"/>
  <c r="O88"/>
  <c r="P88"/>
  <c r="Q88"/>
  <c r="R88"/>
  <c r="S88"/>
  <c r="T88"/>
  <c r="U88"/>
  <c r="D77"/>
  <c r="J77"/>
  <c r="K77"/>
  <c r="L77"/>
  <c r="M77"/>
  <c r="N77"/>
  <c r="O77"/>
  <c r="P77"/>
  <c r="Q77"/>
  <c r="R77"/>
  <c r="S77"/>
  <c r="T77"/>
  <c r="U77"/>
  <c r="D42"/>
  <c r="N42"/>
  <c r="O42"/>
  <c r="P42"/>
  <c r="Q42"/>
  <c r="R42"/>
  <c r="S42"/>
  <c r="T42"/>
  <c r="J42"/>
  <c r="U42"/>
  <c r="K42"/>
  <c r="L42"/>
  <c r="M42"/>
  <c r="D18"/>
  <c r="N18"/>
  <c r="Q18"/>
  <c r="R18"/>
  <c r="S18"/>
  <c r="T18"/>
  <c r="U18"/>
  <c r="K18"/>
  <c r="J18"/>
  <c r="L18"/>
  <c r="O18"/>
  <c r="P18"/>
  <c r="M18"/>
  <c r="D60"/>
  <c r="J60"/>
  <c r="K60"/>
  <c r="L60"/>
  <c r="M60"/>
  <c r="N60"/>
  <c r="O60"/>
  <c r="P60"/>
  <c r="Q60"/>
  <c r="R60"/>
  <c r="S60"/>
  <c r="T60"/>
  <c r="U60"/>
  <c r="D71"/>
  <c r="R71"/>
  <c r="S71"/>
  <c r="T71"/>
  <c r="U71"/>
  <c r="J71"/>
  <c r="K71"/>
  <c r="L71"/>
  <c r="M71"/>
  <c r="N71"/>
  <c r="O71"/>
  <c r="P71"/>
  <c r="Q71"/>
  <c r="D82"/>
  <c r="N82"/>
  <c r="O82"/>
  <c r="P82"/>
  <c r="Q82"/>
  <c r="R82"/>
  <c r="S82"/>
  <c r="T82"/>
  <c r="U82"/>
  <c r="J82"/>
  <c r="K82"/>
  <c r="L82"/>
  <c r="M82"/>
  <c r="D22"/>
  <c r="N22"/>
  <c r="O22"/>
  <c r="P22"/>
  <c r="Q22"/>
  <c r="R22"/>
  <c r="S22"/>
  <c r="T22"/>
  <c r="U22"/>
  <c r="K22"/>
  <c r="J22"/>
  <c r="L22"/>
  <c r="M22"/>
  <c r="D21"/>
  <c r="J21"/>
  <c r="K21"/>
  <c r="L21"/>
  <c r="M21"/>
  <c r="N21"/>
  <c r="O21"/>
  <c r="P21"/>
  <c r="Q21"/>
  <c r="R21"/>
  <c r="S21"/>
  <c r="T21"/>
  <c r="U21"/>
  <c r="D61"/>
  <c r="J61"/>
  <c r="K61"/>
  <c r="L61"/>
  <c r="M61"/>
  <c r="N61"/>
  <c r="O61"/>
  <c r="P61"/>
  <c r="Q61"/>
  <c r="R61"/>
  <c r="S61"/>
  <c r="T61"/>
  <c r="U61"/>
  <c r="D51"/>
  <c r="R51"/>
  <c r="S51"/>
  <c r="T51"/>
  <c r="U51"/>
  <c r="J51"/>
  <c r="K51"/>
  <c r="L51"/>
  <c r="M51"/>
  <c r="N51"/>
  <c r="O51"/>
  <c r="P51"/>
  <c r="Q51"/>
  <c r="D4"/>
  <c r="J4"/>
  <c r="O4"/>
  <c r="Q4"/>
  <c r="K4"/>
  <c r="L4"/>
  <c r="M4"/>
  <c r="N4"/>
  <c r="P4"/>
  <c r="R4"/>
  <c r="S4"/>
  <c r="T4"/>
  <c r="U4"/>
  <c r="D86"/>
  <c r="N86"/>
  <c r="O86"/>
  <c r="P86"/>
  <c r="Q86"/>
  <c r="R86"/>
  <c r="S86"/>
  <c r="T86"/>
  <c r="U86"/>
  <c r="J86"/>
  <c r="K86"/>
  <c r="L86"/>
  <c r="M86"/>
  <c r="D48"/>
  <c r="J48"/>
  <c r="K48"/>
  <c r="L48"/>
  <c r="M48"/>
  <c r="N48"/>
  <c r="O48"/>
  <c r="P48"/>
  <c r="R48"/>
  <c r="Q48"/>
  <c r="S48"/>
  <c r="T48"/>
  <c r="U48"/>
  <c r="D70"/>
  <c r="N70"/>
  <c r="O70"/>
  <c r="P70"/>
  <c r="Q70"/>
  <c r="R70"/>
  <c r="S70"/>
  <c r="T70"/>
  <c r="U70"/>
  <c r="J70"/>
  <c r="K70"/>
  <c r="L70"/>
  <c r="M70"/>
  <c r="D29"/>
  <c r="J29"/>
  <c r="K29"/>
  <c r="L29"/>
  <c r="M29"/>
  <c r="N29"/>
  <c r="O29"/>
  <c r="P29"/>
  <c r="Q29"/>
  <c r="R29"/>
  <c r="S29"/>
  <c r="T29"/>
  <c r="U29"/>
  <c r="D79"/>
  <c r="R79"/>
  <c r="S79"/>
  <c r="T79"/>
  <c r="U79"/>
  <c r="J79"/>
  <c r="K79"/>
  <c r="L79"/>
  <c r="M79"/>
  <c r="N79"/>
  <c r="O79"/>
  <c r="P79"/>
  <c r="Q79"/>
  <c r="D26"/>
  <c r="N26"/>
  <c r="P26"/>
  <c r="Q26"/>
  <c r="R26"/>
  <c r="S26"/>
  <c r="T26"/>
  <c r="U26"/>
  <c r="K26"/>
  <c r="J26"/>
  <c r="L26"/>
  <c r="O26"/>
  <c r="M26"/>
  <c r="D16"/>
  <c r="J16"/>
  <c r="K16"/>
  <c r="L16"/>
  <c r="N16"/>
  <c r="R16"/>
  <c r="M16"/>
  <c r="O16"/>
  <c r="P16"/>
  <c r="Q16"/>
  <c r="S16"/>
  <c r="T16"/>
  <c r="U16"/>
  <c r="D13"/>
  <c r="J13"/>
  <c r="K13"/>
  <c r="M13"/>
  <c r="L13"/>
  <c r="N13"/>
  <c r="O13"/>
  <c r="P13"/>
  <c r="Q13"/>
  <c r="R13"/>
  <c r="S13"/>
  <c r="T13"/>
  <c r="U13"/>
  <c r="D7"/>
  <c r="R7"/>
  <c r="T7"/>
  <c r="U7"/>
  <c r="L7"/>
  <c r="J7"/>
  <c r="K7"/>
  <c r="O7"/>
  <c r="M7"/>
  <c r="N7"/>
  <c r="P7"/>
  <c r="Q7"/>
  <c r="S7"/>
  <c r="D8"/>
  <c r="J8"/>
  <c r="Q8"/>
  <c r="S8"/>
  <c r="K8"/>
  <c r="L8"/>
  <c r="P8"/>
  <c r="M8"/>
  <c r="N8"/>
  <c r="O8"/>
  <c r="R8"/>
  <c r="T8"/>
  <c r="U8"/>
  <c r="D46"/>
  <c r="N46"/>
  <c r="O46"/>
  <c r="P46"/>
  <c r="Q46"/>
  <c r="R46"/>
  <c r="S46"/>
  <c r="T46"/>
  <c r="U46"/>
  <c r="J46"/>
  <c r="K46"/>
  <c r="L46"/>
  <c r="M46"/>
  <c r="D36"/>
  <c r="J36"/>
  <c r="K36"/>
  <c r="L36"/>
  <c r="M36"/>
  <c r="N36"/>
  <c r="O36"/>
  <c r="P36"/>
  <c r="Q36"/>
  <c r="R36"/>
  <c r="S36"/>
  <c r="T36"/>
  <c r="U36"/>
  <c r="D11"/>
  <c r="R11"/>
  <c r="T11"/>
  <c r="U11"/>
  <c r="K11"/>
  <c r="J11"/>
  <c r="N11"/>
  <c r="L11"/>
  <c r="M11"/>
  <c r="O11"/>
  <c r="P11"/>
  <c r="S11"/>
  <c r="Q11"/>
  <c r="D23"/>
  <c r="R23"/>
  <c r="S23"/>
  <c r="T23"/>
  <c r="U23"/>
  <c r="N23"/>
  <c r="J23"/>
  <c r="K23"/>
  <c r="L23"/>
  <c r="M23"/>
  <c r="O23"/>
  <c r="P23"/>
  <c r="Q23"/>
  <c r="D59"/>
  <c r="R59"/>
  <c r="S59"/>
  <c r="T59"/>
  <c r="U59"/>
  <c r="J59"/>
  <c r="K59"/>
  <c r="L59"/>
  <c r="M59"/>
  <c r="N59"/>
  <c r="O59"/>
  <c r="P59"/>
  <c r="Q59"/>
  <c r="D67"/>
  <c r="R67"/>
  <c r="S67"/>
  <c r="T67"/>
  <c r="U67"/>
  <c r="J67"/>
  <c r="K67"/>
  <c r="L67"/>
  <c r="M67"/>
  <c r="N67"/>
  <c r="O67"/>
  <c r="P67"/>
  <c r="Q67"/>
  <c r="D65"/>
  <c r="J65"/>
  <c r="K65"/>
  <c r="L65"/>
  <c r="M65"/>
  <c r="N65"/>
  <c r="O65"/>
  <c r="P65"/>
  <c r="Q65"/>
  <c r="R65"/>
  <c r="S65"/>
  <c r="T65"/>
  <c r="U65"/>
  <c r="D68"/>
  <c r="J68"/>
  <c r="K68"/>
  <c r="L68"/>
  <c r="M68"/>
  <c r="N68"/>
  <c r="O68"/>
  <c r="P68"/>
  <c r="Q68"/>
  <c r="R68"/>
  <c r="S68"/>
  <c r="T68"/>
  <c r="U68"/>
  <c r="D37"/>
  <c r="J37"/>
  <c r="K37"/>
  <c r="L37"/>
  <c r="M37"/>
  <c r="N37"/>
  <c r="O37"/>
  <c r="P37"/>
  <c r="Q37"/>
  <c r="R37"/>
  <c r="S37"/>
  <c r="T37"/>
  <c r="U37"/>
  <c r="D89"/>
  <c r="J89"/>
  <c r="K89"/>
  <c r="L89"/>
  <c r="M89"/>
  <c r="N89"/>
  <c r="O89"/>
  <c r="P89"/>
  <c r="Q89"/>
  <c r="R89"/>
  <c r="S89"/>
  <c r="T89"/>
  <c r="U89"/>
  <c r="D72"/>
  <c r="J72"/>
  <c r="K72"/>
  <c r="L72"/>
  <c r="M72"/>
  <c r="N72"/>
  <c r="O72"/>
  <c r="P72"/>
  <c r="Q72"/>
  <c r="R72"/>
  <c r="S72"/>
  <c r="T72"/>
  <c r="U72"/>
  <c r="D53"/>
  <c r="J53"/>
  <c r="K53"/>
  <c r="L53"/>
  <c r="M53"/>
  <c r="N53"/>
  <c r="O53"/>
  <c r="P53"/>
  <c r="Q53"/>
  <c r="R53"/>
  <c r="S53"/>
  <c r="T53"/>
  <c r="U53"/>
  <c r="D56"/>
  <c r="J56"/>
  <c r="K56"/>
  <c r="L56"/>
  <c r="M56"/>
  <c r="N56"/>
  <c r="O56"/>
  <c r="P56"/>
  <c r="Q56"/>
  <c r="R56"/>
  <c r="S56"/>
  <c r="T56"/>
  <c r="U56"/>
  <c r="D57"/>
  <c r="J57"/>
  <c r="K57"/>
  <c r="L57"/>
  <c r="M57"/>
  <c r="N57"/>
  <c r="O57"/>
  <c r="P57"/>
  <c r="Q57"/>
  <c r="R57"/>
  <c r="S57"/>
  <c r="T57"/>
  <c r="U57"/>
  <c r="D34"/>
  <c r="N34"/>
  <c r="O34"/>
  <c r="P34"/>
  <c r="Q34"/>
  <c r="R34"/>
  <c r="S34"/>
  <c r="T34"/>
  <c r="U34"/>
  <c r="J34"/>
  <c r="K34"/>
  <c r="L34"/>
  <c r="M34"/>
  <c r="D90"/>
  <c r="N90"/>
  <c r="O90"/>
  <c r="P90"/>
  <c r="Q90"/>
  <c r="R90"/>
  <c r="S90"/>
  <c r="T90"/>
  <c r="U90"/>
  <c r="J90"/>
  <c r="K90"/>
  <c r="L90"/>
  <c r="M90"/>
  <c r="D87"/>
  <c r="R87"/>
  <c r="S87"/>
  <c r="T87"/>
  <c r="U87"/>
  <c r="J87"/>
  <c r="K87"/>
  <c r="L87"/>
  <c r="M87"/>
  <c r="N87"/>
  <c r="O87"/>
  <c r="P87"/>
  <c r="Q87"/>
  <c r="D84"/>
  <c r="J84"/>
  <c r="K84"/>
  <c r="L84"/>
  <c r="M84"/>
  <c r="N84"/>
  <c r="O84"/>
  <c r="P84"/>
  <c r="Q84"/>
  <c r="R84"/>
  <c r="S84"/>
  <c r="T84"/>
  <c r="U84"/>
  <c r="D74"/>
  <c r="N74"/>
  <c r="O74"/>
  <c r="P74"/>
  <c r="Q74"/>
  <c r="R74"/>
  <c r="S74"/>
  <c r="T74"/>
  <c r="U74"/>
  <c r="J74"/>
  <c r="K74"/>
  <c r="L74"/>
  <c r="M74"/>
  <c r="D55"/>
  <c r="R55"/>
  <c r="S55"/>
  <c r="T55"/>
  <c r="U55"/>
  <c r="J55"/>
  <c r="K55"/>
  <c r="L55"/>
  <c r="M55"/>
  <c r="N55"/>
  <c r="O55"/>
  <c r="P55"/>
  <c r="Q55"/>
  <c r="D76"/>
  <c r="J76"/>
  <c r="K76"/>
  <c r="L76"/>
  <c r="M76"/>
  <c r="N76"/>
  <c r="O76"/>
  <c r="P76"/>
  <c r="Q76"/>
  <c r="R76"/>
  <c r="S76"/>
  <c r="T76"/>
  <c r="U76"/>
  <c r="D64"/>
  <c r="J64"/>
  <c r="K64"/>
  <c r="L64"/>
  <c r="M64"/>
  <c r="N64"/>
  <c r="O64"/>
  <c r="P64"/>
  <c r="Q64"/>
  <c r="R64"/>
  <c r="S64"/>
  <c r="T64"/>
  <c r="U64"/>
  <c r="D81"/>
  <c r="J81"/>
  <c r="K81"/>
  <c r="L81"/>
  <c r="M81"/>
  <c r="N81"/>
  <c r="O81"/>
  <c r="P81"/>
  <c r="Q81"/>
  <c r="R81"/>
  <c r="S81"/>
  <c r="T81"/>
  <c r="U81"/>
  <c r="D52"/>
  <c r="J52"/>
  <c r="K52"/>
  <c r="L52"/>
  <c r="M52"/>
  <c r="N52"/>
  <c r="O52"/>
  <c r="P52"/>
  <c r="Q52"/>
  <c r="R52"/>
  <c r="S52"/>
  <c r="T52"/>
  <c r="U52"/>
  <c r="D47"/>
  <c r="R47"/>
  <c r="S47"/>
  <c r="T47"/>
  <c r="U47"/>
  <c r="N47"/>
  <c r="J47"/>
  <c r="K47"/>
  <c r="L47"/>
  <c r="M47"/>
  <c r="O47"/>
  <c r="P47"/>
  <c r="Q47"/>
  <c r="D27"/>
  <c r="R27"/>
  <c r="S27"/>
  <c r="T27"/>
  <c r="U27"/>
  <c r="J27"/>
  <c r="O27"/>
  <c r="K27"/>
  <c r="L27"/>
  <c r="M27"/>
  <c r="N27"/>
  <c r="P27"/>
  <c r="Q27"/>
  <c r="D35"/>
  <c r="R35"/>
  <c r="S35"/>
  <c r="T35"/>
  <c r="U35"/>
  <c r="N35"/>
  <c r="J35"/>
  <c r="K35"/>
  <c r="L35"/>
  <c r="M35"/>
  <c r="O35"/>
  <c r="P35"/>
  <c r="Q35"/>
  <c r="D40"/>
  <c r="J40"/>
  <c r="K40"/>
  <c r="L40"/>
  <c r="M40"/>
  <c r="N40"/>
  <c r="O40"/>
  <c r="P40"/>
  <c r="Q40"/>
  <c r="R40"/>
  <c r="S40"/>
  <c r="T40"/>
  <c r="U40"/>
  <c r="D19"/>
  <c r="R19"/>
  <c r="U19"/>
  <c r="N19"/>
  <c r="O19"/>
  <c r="J19"/>
  <c r="K19"/>
  <c r="L19"/>
  <c r="M19"/>
  <c r="P19"/>
  <c r="Q19"/>
  <c r="S19"/>
  <c r="T19"/>
  <c r="D78"/>
  <c r="N78"/>
  <c r="O78"/>
  <c r="P78"/>
  <c r="Q78"/>
  <c r="R78"/>
  <c r="S78"/>
  <c r="T78"/>
  <c r="U78"/>
  <c r="J78"/>
  <c r="K78"/>
  <c r="L78"/>
  <c r="M78"/>
  <c r="D50"/>
  <c r="N50"/>
  <c r="O50"/>
  <c r="P50"/>
  <c r="Q50"/>
  <c r="R50"/>
  <c r="S50"/>
  <c r="T50"/>
  <c r="U50"/>
  <c r="J50"/>
  <c r="K50"/>
  <c r="L50"/>
  <c r="M50"/>
  <c r="P45" i="7"/>
  <c r="D30"/>
  <c r="K30"/>
  <c r="L30"/>
  <c r="N30"/>
  <c r="O30"/>
  <c r="P30"/>
  <c r="Q30"/>
  <c r="R30"/>
  <c r="J30"/>
  <c r="S30"/>
  <c r="T30"/>
  <c r="D40"/>
  <c r="S40"/>
  <c r="U40"/>
  <c r="T40"/>
  <c r="J40"/>
  <c r="P40"/>
  <c r="K40"/>
  <c r="L40"/>
  <c r="M40"/>
  <c r="Q40"/>
  <c r="R40"/>
  <c r="N40"/>
  <c r="O40"/>
  <c r="D73"/>
  <c r="J73"/>
  <c r="U73"/>
  <c r="K73"/>
  <c r="L73"/>
  <c r="M73"/>
  <c r="N73"/>
  <c r="O73"/>
  <c r="P73"/>
  <c r="Q73"/>
  <c r="R73"/>
  <c r="T73"/>
  <c r="S73"/>
  <c r="D36"/>
  <c r="S36"/>
  <c r="U36"/>
  <c r="T36"/>
  <c r="J36"/>
  <c r="K36"/>
  <c r="Q36"/>
  <c r="L36"/>
  <c r="M36"/>
  <c r="N36"/>
  <c r="O36"/>
  <c r="P36"/>
  <c r="R36"/>
  <c r="D58"/>
  <c r="K58"/>
  <c r="M58"/>
  <c r="L58"/>
  <c r="N58"/>
  <c r="O58"/>
  <c r="P58"/>
  <c r="Q58"/>
  <c r="R58"/>
  <c r="S58"/>
  <c r="T58"/>
  <c r="U58"/>
  <c r="J58"/>
  <c r="D38"/>
  <c r="K38"/>
  <c r="L38"/>
  <c r="M38"/>
  <c r="N38"/>
  <c r="J38"/>
  <c r="O38"/>
  <c r="P38"/>
  <c r="Q38"/>
  <c r="R38"/>
  <c r="S38"/>
  <c r="T38"/>
  <c r="U38"/>
  <c r="D26"/>
  <c r="K26"/>
  <c r="L26"/>
  <c r="M26"/>
  <c r="N26"/>
  <c r="O26"/>
  <c r="P26"/>
  <c r="Q26"/>
  <c r="R26"/>
  <c r="S26"/>
  <c r="T26"/>
  <c r="U26"/>
  <c r="J26"/>
  <c r="D27"/>
  <c r="O27"/>
  <c r="Q27"/>
  <c r="P27"/>
  <c r="R27"/>
  <c r="T27"/>
  <c r="S27"/>
  <c r="U27"/>
  <c r="L27"/>
  <c r="J27"/>
  <c r="M27"/>
  <c r="N27"/>
  <c r="K27"/>
  <c r="D24"/>
  <c r="S24"/>
  <c r="U24"/>
  <c r="T24"/>
  <c r="J24"/>
  <c r="K24"/>
  <c r="Q24"/>
  <c r="R24"/>
  <c r="L24"/>
  <c r="M24"/>
  <c r="N24"/>
  <c r="P24"/>
  <c r="O24"/>
  <c r="D3"/>
  <c r="O3"/>
  <c r="P3"/>
  <c r="Q3"/>
  <c r="R3"/>
  <c r="T3"/>
  <c r="S3"/>
  <c r="U3"/>
  <c r="M3"/>
  <c r="J3"/>
  <c r="L3"/>
  <c r="N3"/>
  <c r="K3"/>
  <c r="D49"/>
  <c r="J49"/>
  <c r="K49"/>
  <c r="L49"/>
  <c r="M49"/>
  <c r="N49"/>
  <c r="O49"/>
  <c r="P49"/>
  <c r="Q49"/>
  <c r="U49"/>
  <c r="R49"/>
  <c r="S49"/>
  <c r="T49"/>
  <c r="D67"/>
  <c r="O67"/>
  <c r="Q67"/>
  <c r="P67"/>
  <c r="R67"/>
  <c r="S67"/>
  <c r="T67"/>
  <c r="U67"/>
  <c r="N67"/>
  <c r="L67"/>
  <c r="M67"/>
  <c r="J67"/>
  <c r="K67"/>
  <c r="D34"/>
  <c r="K34"/>
  <c r="M34"/>
  <c r="L34"/>
  <c r="J34"/>
  <c r="N34"/>
  <c r="P34"/>
  <c r="O34"/>
  <c r="Q34"/>
  <c r="R34"/>
  <c r="S34"/>
  <c r="T34"/>
  <c r="U34"/>
  <c r="D90"/>
  <c r="N90"/>
  <c r="K90"/>
  <c r="D19"/>
  <c r="O19"/>
  <c r="Q19"/>
  <c r="P19"/>
  <c r="R19"/>
  <c r="S19"/>
  <c r="T19"/>
  <c r="U19"/>
  <c r="L19"/>
  <c r="M19"/>
  <c r="J19"/>
  <c r="N19"/>
  <c r="K19"/>
  <c r="D59"/>
  <c r="O59"/>
  <c r="Q59"/>
  <c r="P59"/>
  <c r="R59"/>
  <c r="S59"/>
  <c r="T59"/>
  <c r="U59"/>
  <c r="M59"/>
  <c r="L59"/>
  <c r="N59"/>
  <c r="J59"/>
  <c r="K59"/>
  <c r="D6"/>
  <c r="K6"/>
  <c r="L6"/>
  <c r="M6"/>
  <c r="N6"/>
  <c r="P6"/>
  <c r="O6"/>
  <c r="Q6"/>
  <c r="S6"/>
  <c r="R6"/>
  <c r="T6"/>
  <c r="J6"/>
  <c r="U6"/>
  <c r="D2"/>
  <c r="K2"/>
  <c r="L2"/>
  <c r="M2"/>
  <c r="N2"/>
  <c r="O2"/>
  <c r="P2"/>
  <c r="Q2"/>
  <c r="S2"/>
  <c r="T2"/>
  <c r="R2"/>
  <c r="J2"/>
  <c r="U2"/>
  <c r="D33"/>
  <c r="J33"/>
  <c r="K33"/>
  <c r="L33"/>
  <c r="M33"/>
  <c r="N33"/>
  <c r="O33"/>
  <c r="P33"/>
  <c r="U33"/>
  <c r="Q33"/>
  <c r="T33"/>
  <c r="R33"/>
  <c r="S33"/>
  <c r="D44"/>
  <c r="S44"/>
  <c r="U44"/>
  <c r="T44"/>
  <c r="J44"/>
  <c r="K44"/>
  <c r="L44"/>
  <c r="P44"/>
  <c r="Q44"/>
  <c r="M44"/>
  <c r="N44"/>
  <c r="O44"/>
  <c r="R44"/>
  <c r="D77"/>
  <c r="J77"/>
  <c r="K77"/>
  <c r="L77"/>
  <c r="M77"/>
  <c r="N77"/>
  <c r="O77"/>
  <c r="P77"/>
  <c r="Q77"/>
  <c r="T77"/>
  <c r="R77"/>
  <c r="U77"/>
  <c r="S77"/>
  <c r="D55"/>
  <c r="O55"/>
  <c r="Q55"/>
  <c r="P55"/>
  <c r="N55"/>
  <c r="R55"/>
  <c r="S55"/>
  <c r="T55"/>
  <c r="U55"/>
  <c r="J55"/>
  <c r="L55"/>
  <c r="M55"/>
  <c r="K55"/>
  <c r="D65"/>
  <c r="J65"/>
  <c r="K65"/>
  <c r="L65"/>
  <c r="M65"/>
  <c r="N65"/>
  <c r="O65"/>
  <c r="P65"/>
  <c r="Q65"/>
  <c r="R65"/>
  <c r="T65"/>
  <c r="U65"/>
  <c r="S65"/>
  <c r="D69"/>
  <c r="J69"/>
  <c r="K69"/>
  <c r="L69"/>
  <c r="M69"/>
  <c r="N69"/>
  <c r="O69"/>
  <c r="T69"/>
  <c r="P69"/>
  <c r="U69"/>
  <c r="Q69"/>
  <c r="R69"/>
  <c r="S69"/>
  <c r="D14"/>
  <c r="K14"/>
  <c r="L14"/>
  <c r="M14"/>
  <c r="J14"/>
  <c r="N14"/>
  <c r="O14"/>
  <c r="P14"/>
  <c r="Q14"/>
  <c r="R14"/>
  <c r="S14"/>
  <c r="T14"/>
  <c r="U14"/>
  <c r="D57"/>
  <c r="J57"/>
  <c r="U57"/>
  <c r="K57"/>
  <c r="L57"/>
  <c r="M57"/>
  <c r="N57"/>
  <c r="O57"/>
  <c r="P57"/>
  <c r="Q57"/>
  <c r="T57"/>
  <c r="R57"/>
  <c r="S57"/>
  <c r="D9"/>
  <c r="J9"/>
  <c r="L9"/>
  <c r="U9"/>
  <c r="K9"/>
  <c r="M9"/>
  <c r="O9"/>
  <c r="N9"/>
  <c r="P9"/>
  <c r="Q9"/>
  <c r="R9"/>
  <c r="S9"/>
  <c r="T9"/>
  <c r="D68"/>
  <c r="S68"/>
  <c r="T68"/>
  <c r="U68"/>
  <c r="R68"/>
  <c r="J68"/>
  <c r="K68"/>
  <c r="L68"/>
  <c r="M68"/>
  <c r="P68"/>
  <c r="Q68"/>
  <c r="N68"/>
  <c r="O68"/>
  <c r="D43"/>
  <c r="O43"/>
  <c r="Q43"/>
  <c r="P43"/>
  <c r="R43"/>
  <c r="T43"/>
  <c r="M43"/>
  <c r="S43"/>
  <c r="U43"/>
  <c r="L43"/>
  <c r="N43"/>
  <c r="J43"/>
  <c r="K43"/>
  <c r="D47"/>
  <c r="O47"/>
  <c r="P47"/>
  <c r="Q47"/>
  <c r="R47"/>
  <c r="S47"/>
  <c r="T47"/>
  <c r="U47"/>
  <c r="M47"/>
  <c r="L47"/>
  <c r="N47"/>
  <c r="J47"/>
  <c r="K47"/>
  <c r="D18"/>
  <c r="K18"/>
  <c r="L18"/>
  <c r="M18"/>
  <c r="N18"/>
  <c r="O18"/>
  <c r="P18"/>
  <c r="Q18"/>
  <c r="R18"/>
  <c r="S18"/>
  <c r="T18"/>
  <c r="U18"/>
  <c r="J18"/>
  <c r="D74"/>
  <c r="K74"/>
  <c r="L74"/>
  <c r="M74"/>
  <c r="N74"/>
  <c r="O74"/>
  <c r="P74"/>
  <c r="Q74"/>
  <c r="R74"/>
  <c r="S74"/>
  <c r="J74"/>
  <c r="T74"/>
  <c r="U74"/>
  <c r="D32"/>
  <c r="S32"/>
  <c r="U32"/>
  <c r="T32"/>
  <c r="Q32"/>
  <c r="J32"/>
  <c r="K32"/>
  <c r="L32"/>
  <c r="P32"/>
  <c r="R32"/>
  <c r="M32"/>
  <c r="N32"/>
  <c r="O32"/>
  <c r="D56"/>
  <c r="S56"/>
  <c r="R56"/>
  <c r="T56"/>
  <c r="U56"/>
  <c r="J56"/>
  <c r="P56"/>
  <c r="K56"/>
  <c r="L56"/>
  <c r="M56"/>
  <c r="N56"/>
  <c r="O56"/>
  <c r="Q56"/>
  <c r="D12"/>
  <c r="S12"/>
  <c r="U12"/>
  <c r="P12"/>
  <c r="T12"/>
  <c r="R12"/>
  <c r="J12"/>
  <c r="K12"/>
  <c r="L12"/>
  <c r="M12"/>
  <c r="Q12"/>
  <c r="N12"/>
  <c r="O12"/>
  <c r="D54"/>
  <c r="K54"/>
  <c r="M54"/>
  <c r="L54"/>
  <c r="N54"/>
  <c r="J54"/>
  <c r="O54"/>
  <c r="P54"/>
  <c r="Q54"/>
  <c r="R54"/>
  <c r="S54"/>
  <c r="T54"/>
  <c r="U54"/>
  <c r="D63"/>
  <c r="O63"/>
  <c r="Q63"/>
  <c r="P63"/>
  <c r="R63"/>
  <c r="S63"/>
  <c r="T63"/>
  <c r="U63"/>
  <c r="M63"/>
  <c r="N63"/>
  <c r="J63"/>
  <c r="K63"/>
  <c r="L63"/>
  <c r="D71"/>
  <c r="O71"/>
  <c r="P71"/>
  <c r="Q71"/>
  <c r="R71"/>
  <c r="S71"/>
  <c r="T71"/>
  <c r="U71"/>
  <c r="L71"/>
  <c r="M71"/>
  <c r="N71"/>
  <c r="J71"/>
  <c r="K71"/>
  <c r="D37"/>
  <c r="J37"/>
  <c r="K37"/>
  <c r="L37"/>
  <c r="M37"/>
  <c r="N37"/>
  <c r="O37"/>
  <c r="P37"/>
  <c r="Q37"/>
  <c r="R37"/>
  <c r="T37"/>
  <c r="S37"/>
  <c r="U37"/>
  <c r="D70"/>
  <c r="K70"/>
  <c r="M70"/>
  <c r="L70"/>
  <c r="N70"/>
  <c r="O70"/>
  <c r="P70"/>
  <c r="Q70"/>
  <c r="R70"/>
  <c r="S70"/>
  <c r="T70"/>
  <c r="U70"/>
  <c r="J70"/>
  <c r="D61"/>
  <c r="J61"/>
  <c r="K61"/>
  <c r="L61"/>
  <c r="M61"/>
  <c r="N61"/>
  <c r="O61"/>
  <c r="P61"/>
  <c r="T61"/>
  <c r="Q61"/>
  <c r="U61"/>
  <c r="R61"/>
  <c r="S61"/>
  <c r="D52"/>
  <c r="S52"/>
  <c r="Q52"/>
  <c r="T52"/>
  <c r="U52"/>
  <c r="J52"/>
  <c r="K52"/>
  <c r="P52"/>
  <c r="R52"/>
  <c r="L52"/>
  <c r="M52"/>
  <c r="N52"/>
  <c r="O52"/>
  <c r="D28"/>
  <c r="S28"/>
  <c r="U28"/>
  <c r="T28"/>
  <c r="Q28"/>
  <c r="P28"/>
  <c r="R28"/>
  <c r="J28"/>
  <c r="K28"/>
  <c r="L28"/>
  <c r="M28"/>
  <c r="N28"/>
  <c r="O28"/>
  <c r="D22"/>
  <c r="K22"/>
  <c r="M22"/>
  <c r="L22"/>
  <c r="N22"/>
  <c r="P22"/>
  <c r="J22"/>
  <c r="O22"/>
  <c r="Q22"/>
  <c r="R22"/>
  <c r="S22"/>
  <c r="T22"/>
  <c r="U22"/>
  <c r="D29"/>
  <c r="J29"/>
  <c r="L29"/>
  <c r="K29"/>
  <c r="M29"/>
  <c r="N29"/>
  <c r="T29"/>
  <c r="U29"/>
  <c r="O29"/>
  <c r="P29"/>
  <c r="Q29"/>
  <c r="R29"/>
  <c r="S29"/>
  <c r="D4"/>
  <c r="S4"/>
  <c r="T4"/>
  <c r="U4"/>
  <c r="J4"/>
  <c r="K4"/>
  <c r="L4"/>
  <c r="P4"/>
  <c r="M4"/>
  <c r="Q4"/>
  <c r="R4"/>
  <c r="N4"/>
  <c r="O4"/>
  <c r="D7"/>
  <c r="O7"/>
  <c r="Q7"/>
  <c r="P7"/>
  <c r="R7"/>
  <c r="T7"/>
  <c r="N7"/>
  <c r="S7"/>
  <c r="U7"/>
  <c r="M7"/>
  <c r="L7"/>
  <c r="J7"/>
  <c r="K7"/>
  <c r="D39"/>
  <c r="O39"/>
  <c r="Q39"/>
  <c r="P39"/>
  <c r="R39"/>
  <c r="S39"/>
  <c r="T39"/>
  <c r="U39"/>
  <c r="L39"/>
  <c r="J39"/>
  <c r="M39"/>
  <c r="N39"/>
  <c r="K39"/>
  <c r="D42"/>
  <c r="K42"/>
  <c r="M42"/>
  <c r="L42"/>
  <c r="N42"/>
  <c r="O42"/>
  <c r="P42"/>
  <c r="Q42"/>
  <c r="R42"/>
  <c r="S42"/>
  <c r="T42"/>
  <c r="J42"/>
  <c r="U42"/>
  <c r="D64"/>
  <c r="S64"/>
  <c r="U64"/>
  <c r="T64"/>
  <c r="R64"/>
  <c r="J64"/>
  <c r="P64"/>
  <c r="K64"/>
  <c r="L64"/>
  <c r="Q64"/>
  <c r="M64"/>
  <c r="N64"/>
  <c r="O64"/>
  <c r="D11"/>
  <c r="O11"/>
  <c r="P11"/>
  <c r="Q11"/>
  <c r="R11"/>
  <c r="T11"/>
  <c r="S11"/>
  <c r="U11"/>
  <c r="L11"/>
  <c r="J11"/>
  <c r="M11"/>
  <c r="N11"/>
  <c r="K11"/>
  <c r="D20"/>
  <c r="S20"/>
  <c r="T20"/>
  <c r="U20"/>
  <c r="J20"/>
  <c r="K20"/>
  <c r="L20"/>
  <c r="P20"/>
  <c r="R20"/>
  <c r="M20"/>
  <c r="N20"/>
  <c r="Q20"/>
  <c r="O20"/>
  <c r="D17"/>
  <c r="J17"/>
  <c r="L17"/>
  <c r="K17"/>
  <c r="M17"/>
  <c r="O17"/>
  <c r="N17"/>
  <c r="T17"/>
  <c r="U17"/>
  <c r="P17"/>
  <c r="Q17"/>
  <c r="R17"/>
  <c r="S17"/>
  <c r="D72"/>
  <c r="S72"/>
  <c r="T72"/>
  <c r="U72"/>
  <c r="J72"/>
  <c r="Q72"/>
  <c r="K72"/>
  <c r="L72"/>
  <c r="P72"/>
  <c r="M72"/>
  <c r="N72"/>
  <c r="O72"/>
  <c r="R72"/>
  <c r="D13"/>
  <c r="J13"/>
  <c r="L13"/>
  <c r="K13"/>
  <c r="M13"/>
  <c r="O13"/>
  <c r="P13"/>
  <c r="N13"/>
  <c r="U13"/>
  <c r="Q13"/>
  <c r="R13"/>
  <c r="T13"/>
  <c r="S13"/>
  <c r="D62"/>
  <c r="K62"/>
  <c r="L62"/>
  <c r="M62"/>
  <c r="N62"/>
  <c r="O62"/>
  <c r="P62"/>
  <c r="Q62"/>
  <c r="R62"/>
  <c r="S62"/>
  <c r="T62"/>
  <c r="U62"/>
  <c r="J62"/>
  <c r="D48"/>
  <c r="S48"/>
  <c r="U48"/>
  <c r="T48"/>
  <c r="P48"/>
  <c r="R48"/>
  <c r="J48"/>
  <c r="K48"/>
  <c r="L48"/>
  <c r="M48"/>
  <c r="N48"/>
  <c r="Q48"/>
  <c r="O48"/>
  <c r="D60"/>
  <c r="S60"/>
  <c r="U60"/>
  <c r="T60"/>
  <c r="P60"/>
  <c r="J60"/>
  <c r="Q60"/>
  <c r="K60"/>
  <c r="L60"/>
  <c r="R60"/>
  <c r="M60"/>
  <c r="N60"/>
  <c r="O60"/>
  <c r="D41"/>
  <c r="J41"/>
  <c r="K41"/>
  <c r="L41"/>
  <c r="M41"/>
  <c r="N41"/>
  <c r="O41"/>
  <c r="U41"/>
  <c r="P41"/>
  <c r="Q41"/>
  <c r="T41"/>
  <c r="R41"/>
  <c r="S41"/>
  <c r="D23"/>
  <c r="O23"/>
  <c r="Q23"/>
  <c r="P23"/>
  <c r="R23"/>
  <c r="L23"/>
  <c r="S23"/>
  <c r="T23"/>
  <c r="U23"/>
  <c r="M23"/>
  <c r="N23"/>
  <c r="J23"/>
  <c r="K23"/>
  <c r="D50"/>
  <c r="K50"/>
  <c r="M50"/>
  <c r="L50"/>
  <c r="N50"/>
  <c r="O50"/>
  <c r="P50"/>
  <c r="Q50"/>
  <c r="R50"/>
  <c r="S50"/>
  <c r="T50"/>
  <c r="J50"/>
  <c r="U50"/>
  <c r="D66"/>
  <c r="K66"/>
  <c r="L66"/>
  <c r="M66"/>
  <c r="N66"/>
  <c r="O66"/>
  <c r="P66"/>
  <c r="Q66"/>
  <c r="R66"/>
  <c r="J66"/>
  <c r="S66"/>
  <c r="T66"/>
  <c r="U66"/>
  <c r="D75"/>
  <c r="O75"/>
  <c r="N75"/>
  <c r="P75"/>
  <c r="Q75"/>
  <c r="R75"/>
  <c r="S75"/>
  <c r="T75"/>
  <c r="U75"/>
  <c r="L75"/>
  <c r="M75"/>
  <c r="J75"/>
  <c r="K75"/>
  <c r="D25"/>
  <c r="J25"/>
  <c r="L25"/>
  <c r="U25"/>
  <c r="K25"/>
  <c r="M25"/>
  <c r="O25"/>
  <c r="N25"/>
  <c r="P25"/>
  <c r="Q25"/>
  <c r="T25"/>
  <c r="R25"/>
  <c r="S25"/>
  <c r="D15"/>
  <c r="O15"/>
  <c r="P15"/>
  <c r="M15"/>
  <c r="Q15"/>
  <c r="R15"/>
  <c r="T15"/>
  <c r="S15"/>
  <c r="U15"/>
  <c r="N15"/>
  <c r="L15"/>
  <c r="J15"/>
  <c r="K15"/>
  <c r="D16"/>
  <c r="S16"/>
  <c r="U16"/>
  <c r="T16"/>
  <c r="P16"/>
  <c r="J16"/>
  <c r="K16"/>
  <c r="L16"/>
  <c r="R16"/>
  <c r="Q16"/>
  <c r="M16"/>
  <c r="N16"/>
  <c r="O16"/>
  <c r="D31"/>
  <c r="O31"/>
  <c r="M31"/>
  <c r="P31"/>
  <c r="Q31"/>
  <c r="R31"/>
  <c r="S31"/>
  <c r="T31"/>
  <c r="U31"/>
  <c r="N31"/>
  <c r="J31"/>
  <c r="L31"/>
  <c r="K31"/>
  <c r="D46"/>
  <c r="K46"/>
  <c r="L46"/>
  <c r="M46"/>
  <c r="N46"/>
  <c r="O46"/>
  <c r="P46"/>
  <c r="Q46"/>
  <c r="R46"/>
  <c r="S46"/>
  <c r="T46"/>
  <c r="U46"/>
  <c r="J46"/>
  <c r="D76"/>
  <c r="S76"/>
  <c r="T76"/>
  <c r="U76"/>
  <c r="J76"/>
  <c r="R76"/>
  <c r="K76"/>
  <c r="P76"/>
  <c r="L76"/>
  <c r="M76"/>
  <c r="Q76"/>
  <c r="N76"/>
  <c r="O76"/>
  <c r="D53"/>
  <c r="J53"/>
  <c r="K53"/>
  <c r="L53"/>
  <c r="M53"/>
  <c r="N53"/>
  <c r="O53"/>
  <c r="P53"/>
  <c r="T53"/>
  <c r="U53"/>
  <c r="Q53"/>
  <c r="R53"/>
  <c r="S53"/>
  <c r="D21"/>
  <c r="J21"/>
  <c r="L21"/>
  <c r="K21"/>
  <c r="M21"/>
  <c r="N21"/>
  <c r="O21"/>
  <c r="P21"/>
  <c r="Q21"/>
  <c r="R21"/>
  <c r="S21"/>
  <c r="T21"/>
  <c r="U21"/>
  <c r="D10"/>
  <c r="K10"/>
  <c r="L10"/>
  <c r="M10"/>
  <c r="N10"/>
  <c r="O10"/>
  <c r="P10"/>
  <c r="Q10"/>
  <c r="R10"/>
  <c r="S10"/>
  <c r="T10"/>
  <c r="U10"/>
  <c r="J10"/>
  <c r="D78"/>
  <c r="K78"/>
  <c r="L78"/>
  <c r="M78"/>
  <c r="N78"/>
  <c r="O78"/>
  <c r="P78"/>
  <c r="Q78"/>
  <c r="J78"/>
  <c r="R78"/>
  <c r="S78"/>
  <c r="T78"/>
  <c r="U78"/>
  <c r="D8"/>
  <c r="S8"/>
  <c r="T8"/>
  <c r="U8"/>
  <c r="L8"/>
  <c r="Q8"/>
  <c r="J8"/>
  <c r="K8"/>
  <c r="P8"/>
  <c r="R8"/>
  <c r="M8"/>
  <c r="N8"/>
  <c r="O8"/>
  <c r="D35"/>
  <c r="O35"/>
  <c r="Q35"/>
  <c r="N35"/>
  <c r="P35"/>
  <c r="R35"/>
  <c r="S35"/>
  <c r="T35"/>
  <c r="U35"/>
  <c r="L35"/>
  <c r="M35"/>
  <c r="J35"/>
  <c r="K35"/>
  <c r="D51"/>
  <c r="O51"/>
  <c r="Q51"/>
  <c r="P51"/>
  <c r="R51"/>
  <c r="S51"/>
  <c r="T51"/>
  <c r="U51"/>
  <c r="M51"/>
  <c r="L51"/>
  <c r="J51"/>
  <c r="K51"/>
  <c r="N51"/>
  <c r="D5"/>
  <c r="U5"/>
  <c r="J5"/>
  <c r="K5"/>
  <c r="L5"/>
  <c r="M5"/>
  <c r="T5"/>
  <c r="N5"/>
  <c r="O5"/>
  <c r="P5"/>
  <c r="Q5"/>
  <c r="R5"/>
  <c r="S5"/>
  <c r="I91"/>
  <c r="I92" s="1"/>
  <c r="I91" i="8"/>
  <c r="I92" s="1"/>
  <c r="D91" l="1"/>
  <c r="N91"/>
  <c r="F7" i="13" s="1"/>
  <c r="P91" i="8"/>
  <c r="H7" i="13" s="1"/>
  <c r="Q91" i="8"/>
  <c r="I7" i="13" s="1"/>
  <c r="R91" i="8"/>
  <c r="J7" i="13" s="1"/>
  <c r="S91" i="8"/>
  <c r="K7" i="13" s="1"/>
  <c r="J91" i="8"/>
  <c r="T91"/>
  <c r="L7" i="13" s="1"/>
  <c r="U91" i="8"/>
  <c r="M7" i="13" s="1"/>
  <c r="K91" i="8"/>
  <c r="C7" i="13" s="1"/>
  <c r="L91" i="8"/>
  <c r="D7" i="13" s="1"/>
  <c r="M91" i="8"/>
  <c r="E7" i="13" s="1"/>
  <c r="O91" i="8"/>
  <c r="G7" i="13" s="1"/>
  <c r="D91" i="7"/>
  <c r="K91"/>
  <c r="C4" i="13" s="1"/>
  <c r="L91" i="7"/>
  <c r="D4" i="13" s="1"/>
  <c r="P91" i="7"/>
  <c r="H4" i="13" s="1"/>
  <c r="M91" i="7"/>
  <c r="E4" i="13" s="1"/>
  <c r="N91" i="7"/>
  <c r="F4" i="13" s="1"/>
  <c r="O91" i="7"/>
  <c r="G4" i="13" s="1"/>
  <c r="S91" i="7"/>
  <c r="K4" i="13" s="1"/>
  <c r="T91" i="7"/>
  <c r="L4" i="13" s="1"/>
  <c r="J91" i="7"/>
  <c r="Q91"/>
  <c r="I4" i="13" s="1"/>
  <c r="U91" i="7"/>
  <c r="M4" i="13" s="1"/>
  <c r="R91" i="7"/>
  <c r="J4" i="13" s="1"/>
  <c r="I93" i="8"/>
  <c r="B4" i="1"/>
  <c r="I93" i="7"/>
  <c r="B3" i="1"/>
  <c r="B6" l="1"/>
  <c r="B7" i="13"/>
  <c r="U92" i="8"/>
  <c r="B4" i="13"/>
  <c r="U92" i="7"/>
  <c r="N7" i="13" l="1"/>
  <c r="N4"/>
  <c r="M8" l="1"/>
  <c r="G8"/>
  <c r="D8"/>
  <c r="J8"/>
  <c r="L8"/>
  <c r="H8"/>
  <c r="K8"/>
  <c r="I8"/>
  <c r="F8"/>
  <c r="E8"/>
  <c r="C8"/>
  <c r="B8"/>
  <c r="C5"/>
  <c r="M5"/>
  <c r="D5"/>
  <c r="K5"/>
  <c r="I5"/>
  <c r="J5"/>
  <c r="E5"/>
  <c r="G5"/>
  <c r="H5"/>
  <c r="F5"/>
  <c r="L5"/>
  <c r="B5"/>
</calcChain>
</file>

<file path=xl/sharedStrings.xml><?xml version="1.0" encoding="utf-8"?>
<sst xmlns="http://schemas.openxmlformats.org/spreadsheetml/2006/main" count="370" uniqueCount="177">
  <si>
    <t>Province</t>
  </si>
  <si>
    <t>Percent</t>
  </si>
  <si>
    <t>Average</t>
  </si>
  <si>
    <t>Electoral District</t>
  </si>
  <si>
    <t>Variance from Electoral Quota</t>
  </si>
  <si>
    <t>Absolute Variance</t>
  </si>
  <si>
    <t>Number of MPs</t>
  </si>
  <si>
    <t>Percent of Population</t>
  </si>
  <si>
    <t>Percent of MPs</t>
  </si>
  <si>
    <t>Difference</t>
  </si>
  <si>
    <t>Absolute Value</t>
  </si>
  <si>
    <t>Total or Average</t>
  </si>
  <si>
    <t>Loosemore-Hanby Index</t>
  </si>
  <si>
    <t>Loosemore-Hanby Index (Percent)</t>
  </si>
  <si>
    <t>Greater than –  25%</t>
  </si>
  <si>
    <t>– 25% to – 20 %</t>
  </si>
  <si>
    <t>– 20 to – 15%</t>
  </si>
  <si>
    <t>– 15% to  – 10%</t>
  </si>
  <si>
    <t>– 10% to – 5%</t>
  </si>
  <si>
    <t>– 5% to 0</t>
  </si>
  <si>
    <t>0 to +5%</t>
  </si>
  <si>
    <t>.+5% to +10%</t>
  </si>
  <si>
    <t>.+10% to +15%</t>
  </si>
  <si>
    <t>.+15% to 20%</t>
  </si>
  <si>
    <t>.+20% to +25%</t>
  </si>
  <si>
    <t>Greater than +25%</t>
  </si>
  <si>
    <t>Totals</t>
  </si>
  <si>
    <t>Number</t>
  </si>
  <si>
    <t>Percentage</t>
  </si>
  <si>
    <t>Interim Report</t>
  </si>
  <si>
    <t>Final Report</t>
  </si>
  <si>
    <t>Estimated Population (2024)</t>
  </si>
  <si>
    <t xml:space="preserve">Edmonton-Ellerslie </t>
  </si>
  <si>
    <t xml:space="preserve">Edmonton-City Centre </t>
  </si>
  <si>
    <t xml:space="preserve">Edmonton-Strathcona </t>
  </si>
  <si>
    <t xml:space="preserve">Edmonton-South West </t>
  </si>
  <si>
    <t xml:space="preserve">Edmonton-Beverly-Clareview </t>
  </si>
  <si>
    <t xml:space="preserve">Edmonton-Gold Bar </t>
  </si>
  <si>
    <t xml:space="preserve">Edmonton-Whitemud </t>
  </si>
  <si>
    <t xml:space="preserve">Edmonton-West-Enoch </t>
  </si>
  <si>
    <t xml:space="preserve">Edmonton-South </t>
  </si>
  <si>
    <t xml:space="preserve">Edmonton-Rutherford </t>
  </si>
  <si>
    <t xml:space="preserve">Edmonton-Decore </t>
  </si>
  <si>
    <t xml:space="preserve">Edmonton-Castle Downs </t>
  </si>
  <si>
    <t xml:space="preserve">Edmonton-Mill Woods </t>
  </si>
  <si>
    <t xml:space="preserve">Edmonton-Manning </t>
  </si>
  <si>
    <t xml:space="preserve">Edmonton-North West </t>
  </si>
  <si>
    <t xml:space="preserve">Edmonton-Glenora-Riverview </t>
  </si>
  <si>
    <t xml:space="preserve">Edmonton-West Henday </t>
  </si>
  <si>
    <t xml:space="preserve">Edmonton-McClung </t>
  </si>
  <si>
    <t xml:space="preserve">Calgary-Klein </t>
  </si>
  <si>
    <t xml:space="preserve">Calgary-Hays </t>
  </si>
  <si>
    <t xml:space="preserve">Calgary-Lougheed </t>
  </si>
  <si>
    <t xml:space="preserve">Calgary-North West </t>
  </si>
  <si>
    <t xml:space="preserve">Calgary-South East </t>
  </si>
  <si>
    <t xml:space="preserve">Calgary-West-Elbow Valley </t>
  </si>
  <si>
    <t xml:space="preserve">Calgary-Buffalo </t>
  </si>
  <si>
    <t xml:space="preserve">Calgary-Mountain View </t>
  </si>
  <si>
    <t xml:space="preserve">Calgary-North East </t>
  </si>
  <si>
    <t xml:space="preserve">Calgary-Foothills </t>
  </si>
  <si>
    <t xml:space="preserve">Calgary-Bow </t>
  </si>
  <si>
    <t xml:space="preserve">Calgary-Edgemont </t>
  </si>
  <si>
    <t xml:space="preserve">Calgary-Elbow </t>
  </si>
  <si>
    <t xml:space="preserve">Calgary-Nose Creek </t>
  </si>
  <si>
    <t xml:space="preserve">Calgary-Cross </t>
  </si>
  <si>
    <t xml:space="preserve">Calgary-Beddington </t>
  </si>
  <si>
    <t xml:space="preserve">Calgary-Falconridge </t>
  </si>
  <si>
    <t xml:space="preserve">Calgary-Confluence </t>
  </si>
  <si>
    <t xml:space="preserve">Calgary-Glenmore </t>
  </si>
  <si>
    <t xml:space="preserve">Calgary-Varsity </t>
  </si>
  <si>
    <t xml:space="preserve">Calgary-East </t>
  </si>
  <si>
    <t xml:space="preserve">Calgary-Shaw </t>
  </si>
  <si>
    <t xml:space="preserve">Calgary-Acadia </t>
  </si>
  <si>
    <t xml:space="preserve">Calgary-North </t>
  </si>
  <si>
    <t xml:space="preserve">Calgary-Currie </t>
  </si>
  <si>
    <t xml:space="preserve">Calgary-Peigan </t>
  </si>
  <si>
    <t xml:space="preserve">Calgary-Fish Creek </t>
  </si>
  <si>
    <t xml:space="preserve">Calgary-Bhullar-McCall </t>
  </si>
  <si>
    <t xml:space="preserve">Edmonton-Highlands-Norwood </t>
  </si>
  <si>
    <t xml:space="preserve">Edmonton-South East </t>
  </si>
  <si>
    <t xml:space="preserve">Edmonton-Meadows </t>
  </si>
  <si>
    <t xml:space="preserve">Airdrie-West </t>
  </si>
  <si>
    <t xml:space="preserve">Airdrie-East </t>
  </si>
  <si>
    <t xml:space="preserve">Chestermere-Strathmore </t>
  </si>
  <si>
    <t xml:space="preserve">Cochrane-Springbank </t>
  </si>
  <si>
    <t xml:space="preserve">Calgary-Okotoks </t>
  </si>
  <si>
    <t xml:space="preserve">Drumheller-Stettler </t>
  </si>
  <si>
    <t xml:space="preserve">Lethbridge-West </t>
  </si>
  <si>
    <t xml:space="preserve">Medicine Hat-Cypress </t>
  </si>
  <si>
    <t xml:space="preserve">Medicine Hat-Brooks </t>
  </si>
  <si>
    <t xml:space="preserve">Cardston-Taber-Warner </t>
  </si>
  <si>
    <t xml:space="preserve">High River-Vulcan </t>
  </si>
  <si>
    <t xml:space="preserve">Lethbridge-East </t>
  </si>
  <si>
    <t xml:space="preserve">Livingstone-Macleod </t>
  </si>
  <si>
    <t xml:space="preserve">Vermilion-Lloydminster-Wainwright </t>
  </si>
  <si>
    <t xml:space="preserve">Banff-Jasper </t>
  </si>
  <si>
    <t xml:space="preserve">Lacombe-Rocky Mountain House </t>
  </si>
  <si>
    <t xml:space="preserve">Red Deer-North </t>
  </si>
  <si>
    <t xml:space="preserve">Camrose </t>
  </si>
  <si>
    <t xml:space="preserve">Stony Plain-Drayton Valley-Devon </t>
  </si>
  <si>
    <t xml:space="preserve">Sylvan Lake-Innisfail </t>
  </si>
  <si>
    <t xml:space="preserve">Mountain View-Kneehill </t>
  </si>
  <si>
    <t xml:space="preserve">Wetaskiwin-Maskwacis-Ponoka </t>
  </si>
  <si>
    <t xml:space="preserve">Fort Saskatchewan-Vegreville </t>
  </si>
  <si>
    <t xml:space="preserve">Red Deer-South </t>
  </si>
  <si>
    <t xml:space="preserve">St. Albert </t>
  </si>
  <si>
    <t xml:space="preserve">Spruce Grove </t>
  </si>
  <si>
    <t xml:space="preserve">St. Albert-Sturgeon </t>
  </si>
  <si>
    <t xml:space="preserve">Sherwood Park </t>
  </si>
  <si>
    <t xml:space="preserve">Strathcona-Sherwood Park </t>
  </si>
  <si>
    <t xml:space="preserve">Leduc-Beaumont </t>
  </si>
  <si>
    <t xml:space="preserve">Mackenzie </t>
  </si>
  <si>
    <t xml:space="preserve">Slave Lake-Westlock-Athabasca </t>
  </si>
  <si>
    <t xml:space="preserve">Fort McMurray-Wood Buffalo </t>
  </si>
  <si>
    <t xml:space="preserve">Fort McMurray-Lac La Biche </t>
  </si>
  <si>
    <t xml:space="preserve">Peace River-Notley </t>
  </si>
  <si>
    <t xml:space="preserve">West Yellowhead </t>
  </si>
  <si>
    <t xml:space="preserve">Grande Prairie </t>
  </si>
  <si>
    <t xml:space="preserve">Lac Ste. Anne-Parkland </t>
  </si>
  <si>
    <t xml:space="preserve">Bonnyville-Cold Lake-St. Paul </t>
  </si>
  <si>
    <t xml:space="preserve">Grande Prairie-Wapiti </t>
  </si>
  <si>
    <r>
      <t xml:space="preserve">How Alberta's 89 Provincial Electoral Districts Deviate from the Electoral Quotas in Increments of 5% under the </t>
    </r>
    <r>
      <rPr>
        <b/>
        <i/>
        <sz val="14"/>
        <color theme="1"/>
        <rFont val="Times New Roman"/>
        <family val="1"/>
        <charset val="1"/>
      </rPr>
      <t>Interim Report of 2025 and the Final Report of 2026</t>
    </r>
  </si>
  <si>
    <t>Dissenting Report</t>
  </si>
  <si>
    <t>Disproportionality Under the Reports of Alberta's Provincial Electoral Boundaries Commission, 2025-2026</t>
  </si>
  <si>
    <t xml:space="preserve">Calgary-Falconridge-Conrich </t>
  </si>
  <si>
    <t xml:space="preserve">Calgary-Glenmore-Tsuut’ina </t>
  </si>
  <si>
    <t xml:space="preserve">Calgary-McKenzie </t>
  </si>
  <si>
    <t xml:space="preserve">Calgary-Symons Valley </t>
  </si>
  <si>
    <t xml:space="preserve">Edmonton-Beaumont </t>
  </si>
  <si>
    <t xml:space="preserve">Edmonton-Enoch </t>
  </si>
  <si>
    <t xml:space="preserve">Edmonton-Windermere </t>
  </si>
  <si>
    <t xml:space="preserve">Okotoks-Diamond Valley </t>
  </si>
  <si>
    <t xml:space="preserve">Leduc-Devon </t>
  </si>
  <si>
    <t xml:space="preserve">Barrhead-Westlock-Athabasca </t>
  </si>
  <si>
    <t xml:space="preserve">Central Peace-Notley </t>
  </si>
  <si>
    <t xml:space="preserve">Cold Lake-Bonnyville-St. Paul </t>
  </si>
  <si>
    <t xml:space="preserve">Lesser Slave Lake </t>
  </si>
  <si>
    <t xml:space="preserve">Peace River </t>
  </si>
  <si>
    <t xml:space="preserve">Canmore-Banff </t>
  </si>
  <si>
    <t xml:space="preserve">Lacombe-Clearwater </t>
  </si>
  <si>
    <t xml:space="preserve">Lloydminster-Wainwright </t>
  </si>
  <si>
    <t xml:space="preserve">Stony Plain-Drayton Valley </t>
  </si>
  <si>
    <t xml:space="preserve">Wetaskiwin-Ponoka-Maskwacis </t>
  </si>
  <si>
    <t xml:space="preserve">High River-Vulcan-Siksika </t>
  </si>
  <si>
    <t xml:space="preserve">Taber-Cardston </t>
  </si>
  <si>
    <t>Calgary-Beddington</t>
  </si>
  <si>
    <t>Calgary-Klein</t>
  </si>
  <si>
    <t>Calgary-South</t>
  </si>
  <si>
    <t xml:space="preserve">Calgary-Airdrie </t>
  </si>
  <si>
    <t xml:space="preserve">Calgary-Bow-Springbank </t>
  </si>
  <si>
    <t xml:space="preserve">Calgary-De Winton </t>
  </si>
  <si>
    <t xml:space="preserve">Calgary-Foothills-Airdrie West </t>
  </si>
  <si>
    <t xml:space="preserve">Calgary-McCall-Bhullar </t>
  </si>
  <si>
    <t xml:space="preserve">Calgary-Nolan Hill-Cochrane </t>
  </si>
  <si>
    <t xml:space="preserve">Calgary-North West-Bearspaw </t>
  </si>
  <si>
    <t xml:space="preserve">Calgary-Peigan-Chestermere </t>
  </si>
  <si>
    <t xml:space="preserve">Calgary-West-Tsuut’ina </t>
  </si>
  <si>
    <t xml:space="preserve">Edmonton-Castledowns </t>
  </si>
  <si>
    <t xml:space="preserve">Edmonton-Enoch-Devon </t>
  </si>
  <si>
    <t xml:space="preserve">Edmonton-Spruce Grove </t>
  </si>
  <si>
    <t xml:space="preserve">Airdrie East </t>
  </si>
  <si>
    <t xml:space="preserve">Canmore-Kananaskis </t>
  </si>
  <si>
    <t xml:space="preserve">Highwood </t>
  </si>
  <si>
    <t xml:space="preserve">Leduc </t>
  </si>
  <si>
    <t xml:space="preserve">Lethbridge-Cardston </t>
  </si>
  <si>
    <t xml:space="preserve">Lethbridge-Fort MacLeod-Crowsnest Pass </t>
  </si>
  <si>
    <t xml:space="preserve">Lethbridge-Little Bow </t>
  </si>
  <si>
    <t xml:space="preserve">Lethbridge-Taber-Warner </t>
  </si>
  <si>
    <t xml:space="preserve">Olds-Three Hills-Didsbury </t>
  </si>
  <si>
    <t xml:space="preserve">Red Deer-Blackfalds </t>
  </si>
  <si>
    <t xml:space="preserve">Red Deer-Innisfail </t>
  </si>
  <si>
    <t xml:space="preserve">Red Deer-Lacombe </t>
  </si>
  <si>
    <t xml:space="preserve">Red Deer-Sylvan Lake </t>
  </si>
  <si>
    <t xml:space="preserve">Rocky Mountain House-Banff Park </t>
  </si>
  <si>
    <t xml:space="preserve">Sherwood Park-Strathcona </t>
  </si>
  <si>
    <t xml:space="preserve">Wetaskawin-Ponoka-Maskwacis </t>
  </si>
  <si>
    <t>±5%</t>
  </si>
</sst>
</file>

<file path=xl/styles.xml><?xml version="1.0" encoding="utf-8"?>
<styleSheet xmlns="http://schemas.openxmlformats.org/spreadsheetml/2006/main">
  <numFmts count="3">
    <numFmt numFmtId="164" formatCode="_-* #,##0.00_-;\-* #,##0.00_-;_-* \-??_-;_-@_-"/>
    <numFmt numFmtId="165" formatCode="_-* #,##0_-;\-* #,##0_-;_-* \-??_-;_-@_-"/>
    <numFmt numFmtId="166" formatCode="#,##0.000"/>
  </numFmts>
  <fonts count="13">
    <font>
      <sz val="11"/>
      <color theme="1"/>
      <name val="Calibri"/>
      <family val="2"/>
      <charset val="1"/>
    </font>
    <font>
      <b/>
      <sz val="14"/>
      <color theme="1"/>
      <name val="Times New Roman"/>
      <family val="1"/>
      <charset val="1"/>
    </font>
    <font>
      <b/>
      <i/>
      <sz val="14"/>
      <color theme="1"/>
      <name val="Times New Roman"/>
      <family val="1"/>
      <charset val="1"/>
    </font>
    <font>
      <b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i/>
      <sz val="12"/>
      <color theme="1"/>
      <name val="Times New Roman"/>
      <family val="1"/>
      <charset val="1"/>
    </font>
    <font>
      <sz val="12"/>
      <name val="Times New Roman"/>
      <family val="1"/>
      <charset val="1"/>
    </font>
    <font>
      <i/>
      <sz val="12"/>
      <name val="Times New Roman"/>
      <family val="1"/>
      <charset val="1"/>
    </font>
    <font>
      <b/>
      <sz val="12"/>
      <name val="Times New Roman"/>
      <family val="1"/>
      <charset val="1"/>
    </font>
    <font>
      <sz val="11"/>
      <color theme="1"/>
      <name val="Calibri"/>
      <family val="2"/>
      <charset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FFFF00"/>
        <bgColor rgb="FFFFFF00"/>
      </patternFill>
    </fill>
    <fill>
      <patternFill patternType="solid">
        <fgColor rgb="FFAFD095"/>
        <bgColor rgb="FFA9D18E"/>
      </patternFill>
    </fill>
    <fill>
      <patternFill patternType="solid">
        <fgColor theme="8" tint="0.59968871120334488"/>
        <bgColor rgb="FFD9D9D9"/>
      </patternFill>
    </fill>
    <fill>
      <patternFill patternType="solid">
        <fgColor theme="9" tint="0.59968871120334488"/>
        <bgColor rgb="FFD7E4BD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5">
    <xf numFmtId="0" fontId="0" fillId="0" borderId="0"/>
    <xf numFmtId="164" fontId="9" fillId="0" borderId="0" applyBorder="0" applyProtection="0"/>
    <xf numFmtId="9" fontId="9" fillId="0" borderId="0" applyBorder="0" applyProtection="0"/>
    <xf numFmtId="0" fontId="9" fillId="0" borderId="0"/>
    <xf numFmtId="9" fontId="9" fillId="0" borderId="0" applyBorder="0" applyProtection="0"/>
  </cellStyleXfs>
  <cellXfs count="47">
    <xf numFmtId="0" fontId="0" fillId="0" borderId="0" xfId="0"/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  <xf numFmtId="0" fontId="1" fillId="0" borderId="1" xfId="0" applyFont="1" applyBorder="1" applyAlignment="1" applyProtection="1">
      <alignment horizontal="center"/>
    </xf>
    <xf numFmtId="0" fontId="4" fillId="2" borderId="1" xfId="0" applyFont="1" applyFill="1" applyBorder="1" applyAlignment="1" applyProtection="1"/>
    <xf numFmtId="3" fontId="4" fillId="2" borderId="1" xfId="0" applyNumberFormat="1" applyFont="1" applyFill="1" applyBorder="1" applyAlignment="1" applyProtection="1"/>
    <xf numFmtId="10" fontId="4" fillId="2" borderId="1" xfId="2" applyNumberFormat="1" applyFont="1" applyFill="1" applyBorder="1" applyAlignment="1" applyProtection="1"/>
    <xf numFmtId="0" fontId="5" fillId="2" borderId="1" xfId="0" applyFont="1" applyFill="1" applyBorder="1" applyAlignment="1" applyProtection="1"/>
    <xf numFmtId="3" fontId="3" fillId="2" borderId="1" xfId="0" applyNumberFormat="1" applyFont="1" applyFill="1" applyBorder="1" applyAlignment="1" applyProtection="1"/>
    <xf numFmtId="165" fontId="4" fillId="2" borderId="1" xfId="1" applyNumberFormat="1" applyFont="1" applyFill="1" applyBorder="1" applyAlignment="1" applyProtection="1"/>
    <xf numFmtId="166" fontId="4" fillId="2" borderId="1" xfId="0" applyNumberFormat="1" applyFont="1" applyFill="1" applyBorder="1" applyAlignment="1" applyProtection="1"/>
    <xf numFmtId="0" fontId="4" fillId="3" borderId="1" xfId="0" applyFont="1" applyFill="1" applyBorder="1" applyAlignment="1" applyProtection="1"/>
    <xf numFmtId="0" fontId="4" fillId="4" borderId="1" xfId="0" applyFont="1" applyFill="1" applyBorder="1" applyAlignment="1" applyProtection="1"/>
    <xf numFmtId="10" fontId="3" fillId="4" borderId="1" xfId="2" applyNumberFormat="1" applyFont="1" applyFill="1" applyBorder="1" applyAlignment="1" applyProtection="1"/>
    <xf numFmtId="0" fontId="0" fillId="0" borderId="1" xfId="0" applyBorder="1" applyAlignment="1" applyProtection="1"/>
    <xf numFmtId="0" fontId="6" fillId="2" borderId="1" xfId="0" applyFont="1" applyFill="1" applyBorder="1" applyAlignment="1" applyProtection="1"/>
    <xf numFmtId="165" fontId="6" fillId="2" borderId="1" xfId="1" applyNumberFormat="1" applyFont="1" applyFill="1" applyBorder="1" applyAlignment="1" applyProtection="1"/>
    <xf numFmtId="10" fontId="6" fillId="2" borderId="1" xfId="2" applyNumberFormat="1" applyFont="1" applyFill="1" applyBorder="1" applyAlignment="1" applyProtection="1"/>
    <xf numFmtId="0" fontId="7" fillId="2" borderId="1" xfId="0" applyFont="1" applyFill="1" applyBorder="1" applyAlignment="1" applyProtection="1"/>
    <xf numFmtId="165" fontId="8" fillId="2" borderId="1" xfId="1" applyNumberFormat="1" applyFont="1" applyFill="1" applyBorder="1" applyAlignment="1" applyProtection="1"/>
    <xf numFmtId="166" fontId="6" fillId="2" borderId="1" xfId="0" applyNumberFormat="1" applyFont="1" applyFill="1" applyBorder="1" applyAlignment="1" applyProtection="1"/>
    <xf numFmtId="0" fontId="6" fillId="3" borderId="1" xfId="0" applyFont="1" applyFill="1" applyBorder="1" applyAlignment="1" applyProtection="1"/>
    <xf numFmtId="0" fontId="6" fillId="4" borderId="1" xfId="0" applyFont="1" applyFill="1" applyBorder="1" applyAlignment="1" applyProtection="1"/>
    <xf numFmtId="10" fontId="8" fillId="4" borderId="1" xfId="2" applyNumberFormat="1" applyFont="1" applyFill="1" applyBorder="1" applyAlignment="1" applyProtection="1"/>
    <xf numFmtId="0" fontId="9" fillId="0" borderId="0" xfId="3"/>
    <xf numFmtId="0" fontId="4" fillId="0" borderId="0" xfId="3" applyFont="1" applyBorder="1"/>
    <xf numFmtId="0" fontId="3" fillId="0" borderId="0" xfId="3" applyFont="1" applyBorder="1" applyAlignment="1">
      <alignment horizontal="center"/>
    </xf>
    <xf numFmtId="0" fontId="4" fillId="0" borderId="0" xfId="3" applyFont="1"/>
    <xf numFmtId="10" fontId="4" fillId="0" borderId="0" xfId="4" applyNumberFormat="1" applyFont="1" applyBorder="1" applyAlignment="1" applyProtection="1"/>
    <xf numFmtId="0" fontId="0" fillId="0" borderId="0" xfId="3" applyFont="1"/>
    <xf numFmtId="0" fontId="3" fillId="0" borderId="0" xfId="0" applyFont="1" applyBorder="1" applyAlignment="1">
      <alignment horizontal="center"/>
    </xf>
    <xf numFmtId="0" fontId="4" fillId="0" borderId="0" xfId="0" applyFont="1"/>
    <xf numFmtId="0" fontId="4" fillId="5" borderId="0" xfId="0" applyFont="1" applyFill="1"/>
    <xf numFmtId="0" fontId="4" fillId="6" borderId="0" xfId="0" applyFont="1" applyFill="1"/>
    <xf numFmtId="0" fontId="10" fillId="0" borderId="0" xfId="0" applyFont="1"/>
    <xf numFmtId="0" fontId="10" fillId="0" borderId="1" xfId="0" applyFont="1" applyBorder="1" applyAlignment="1" applyProtection="1"/>
    <xf numFmtId="0" fontId="10" fillId="0" borderId="0" xfId="0" applyFont="1" applyAlignment="1" applyProtection="1"/>
    <xf numFmtId="0" fontId="12" fillId="0" borderId="0" xfId="0" applyFont="1"/>
    <xf numFmtId="165" fontId="10" fillId="0" borderId="0" xfId="1" applyNumberFormat="1" applyFont="1"/>
    <xf numFmtId="0" fontId="10" fillId="0" borderId="0" xfId="3" applyFont="1"/>
    <xf numFmtId="10" fontId="10" fillId="0" borderId="0" xfId="2" applyNumberFormat="1" applyFont="1"/>
    <xf numFmtId="0" fontId="11" fillId="0" borderId="0" xfId="3" applyFont="1" applyAlignment="1">
      <alignment horizontal="center"/>
    </xf>
    <xf numFmtId="0" fontId="1" fillId="0" borderId="0" xfId="0" applyFont="1" applyBorder="1" applyAlignment="1" applyProtection="1">
      <alignment horizontal="center" wrapText="1"/>
    </xf>
    <xf numFmtId="0" fontId="3" fillId="0" borderId="0" xfId="3" applyFont="1" applyBorder="1" applyAlignment="1">
      <alignment horizontal="center"/>
    </xf>
    <xf numFmtId="0" fontId="1" fillId="0" borderId="0" xfId="3" applyFont="1" applyBorder="1" applyAlignment="1">
      <alignment horizontal="center" wrapText="1"/>
    </xf>
  </cellXfs>
  <cellStyles count="5">
    <cellStyle name="Comma" xfId="1" builtinId="3"/>
    <cellStyle name="Normal" xfId="0" builtinId="0"/>
    <cellStyle name="Normal 2" xfId="3"/>
    <cellStyle name="Percent" xfId="2" builtinId="5"/>
    <cellStyle name="Percent 2" xfId="4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A9D18E"/>
      <rgbColor rgb="FFFFFF99"/>
      <rgbColor rgb="FFAFD095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 rot="0"/>
          <a:lstStyle/>
          <a:p>
            <a:pPr>
              <a:defRPr lang="en-US" sz="1400" b="1" strike="noStrike" spc="-1">
                <a:solidFill>
                  <a:srgbClr val="000000"/>
                </a:solidFill>
                <a:latin typeface="Times New Roman"/>
              </a:defRPr>
            </a:pPr>
            <a:r>
              <a:rPr lang="en-US" sz="1400" b="1" strike="noStrike" spc="-1">
                <a:solidFill>
                  <a:srgbClr val="000000"/>
                </a:solidFill>
                <a:latin typeface="Times New Roman"/>
              </a:rPr>
              <a:t>Disproportionality Under the Reports of Alberta's Provincial Electoral Boundaries Commission, 2020s</a:t>
            </a:r>
            <a:endParaRPr lang="en-US" sz="1400" b="1" i="1" strike="noStrike" spc="-1">
              <a:solidFill>
                <a:srgbClr val="000000"/>
              </a:solidFill>
              <a:latin typeface="Times New Roman"/>
            </a:endParaRPr>
          </a:p>
        </c:rich>
      </c:tx>
      <c:layout/>
      <c:spPr>
        <a:noFill/>
        <a:ln w="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'All Reports'!$B$2</c:f>
              <c:strCache>
                <c:ptCount val="1"/>
                <c:pt idx="0">
                  <c:v>Percent</c:v>
                </c:pt>
              </c:strCache>
            </c:strRef>
          </c:tx>
          <c:spPr>
            <a:solidFill>
              <a:srgbClr val="4472C4"/>
            </a:solidFill>
            <a:ln w="0">
              <a:noFill/>
            </a:ln>
          </c:spPr>
          <c:cat>
            <c:strRef>
              <c:f>'All Reports'!$A$3:$A$6</c:f>
              <c:strCache>
                <c:ptCount val="4"/>
                <c:pt idx="0">
                  <c:v>Interim Report</c:v>
                </c:pt>
                <c:pt idx="1">
                  <c:v>Final Report</c:v>
                </c:pt>
                <c:pt idx="2">
                  <c:v>Dissenting Report</c:v>
                </c:pt>
                <c:pt idx="3">
                  <c:v>Average</c:v>
                </c:pt>
              </c:strCache>
            </c:strRef>
          </c:cat>
          <c:val>
            <c:numRef>
              <c:f>'All Reports'!$B$3:$B$6</c:f>
              <c:numCache>
                <c:formatCode>General</c:formatCode>
                <c:ptCount val="4"/>
                <c:pt idx="0">
                  <c:v>2.5550506403125468E-2</c:v>
                </c:pt>
                <c:pt idx="1">
                  <c:v>2.8941621980567905E-2</c:v>
                </c:pt>
                <c:pt idx="2">
                  <c:v>4.284210263122086E-2</c:v>
                </c:pt>
                <c:pt idx="3">
                  <c:v>3.2444743671638077E-2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DB7-46F2-A890-01B390918EEB}"/>
            </c:ext>
          </c:extLst>
        </c:ser>
        <c:gapWidth val="219"/>
        <c:overlap val="-27"/>
        <c:axId val="164393344"/>
        <c:axId val="164394880"/>
      </c:barChart>
      <c:catAx>
        <c:axId val="164393344"/>
        <c:scaling>
          <c:orientation val="minMax"/>
        </c:scaling>
        <c:axPos val="b"/>
        <c:numFmt formatCode="General" sourceLinked="0"/>
        <c:maj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4394880"/>
        <c:crosses val="autoZero"/>
        <c:auto val="1"/>
        <c:lblAlgn val="ctr"/>
        <c:lblOffset val="100"/>
      </c:catAx>
      <c:valAx>
        <c:axId val="164394880"/>
        <c:scaling>
          <c:orientation val="minMax"/>
        </c:scaling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Times New Roman"/>
              </a:defRPr>
            </a:pPr>
            <a:endParaRPr lang="en-US"/>
          </a:p>
        </c:txPr>
        <c:crossAx val="16439334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v>Interim </c:v>
          </c:tx>
          <c:cat>
            <c:strRef>
              <c:f>'Deviations in Increments of 5%'!$B$2:$M$2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'Deviations in Increments of 5%'!$B$4:$M$4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5</c:v>
                </c:pt>
                <c:pt idx="4">
                  <c:v>5</c:v>
                </c:pt>
                <c:pt idx="5">
                  <c:v>28</c:v>
                </c:pt>
                <c:pt idx="6">
                  <c:v>31</c:v>
                </c:pt>
                <c:pt idx="7">
                  <c:v>12</c:v>
                </c:pt>
                <c:pt idx="8">
                  <c:v>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tx>
            <c:v>Final</c:v>
          </c:tx>
          <c:cat>
            <c:strRef>
              <c:f>'Deviations in Increments of 5%'!$B$2:$M$2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'Deviations in Increments of 5%'!$B$7:$M$7</c:f>
              <c:numCache>
                <c:formatCode>General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8</c:v>
                </c:pt>
                <c:pt idx="5">
                  <c:v>20</c:v>
                </c:pt>
                <c:pt idx="6">
                  <c:v>35</c:v>
                </c:pt>
                <c:pt idx="7">
                  <c:v>16</c:v>
                </c:pt>
                <c:pt idx="8">
                  <c:v>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2"/>
          <c:order val="2"/>
          <c:tx>
            <c:v>Dissent</c:v>
          </c:tx>
          <c:cat>
            <c:strRef>
              <c:f>'Deviations in Increments of 5%'!$B$2:$M$2</c:f>
              <c:strCache>
                <c:ptCount val="12"/>
                <c:pt idx="0">
                  <c:v>Greater than –  25%</c:v>
                </c:pt>
                <c:pt idx="1">
                  <c:v>– 25% to – 20 %</c:v>
                </c:pt>
                <c:pt idx="2">
                  <c:v>– 20 to – 15%</c:v>
                </c:pt>
                <c:pt idx="3">
                  <c:v>– 15% to  – 10%</c:v>
                </c:pt>
                <c:pt idx="4">
                  <c:v>– 10% to – 5%</c:v>
                </c:pt>
                <c:pt idx="5">
                  <c:v>– 5% to 0</c:v>
                </c:pt>
                <c:pt idx="6">
                  <c:v>0 to +5%</c:v>
                </c:pt>
                <c:pt idx="7">
                  <c:v>.+5% to +10%</c:v>
                </c:pt>
                <c:pt idx="8">
                  <c:v>.+10% to +15%</c:v>
                </c:pt>
                <c:pt idx="9">
                  <c:v>.+15% to 20%</c:v>
                </c:pt>
                <c:pt idx="10">
                  <c:v>.+20% to +25%</c:v>
                </c:pt>
                <c:pt idx="11">
                  <c:v>Greater than +25%</c:v>
                </c:pt>
              </c:strCache>
            </c:strRef>
          </c:cat>
          <c:val>
            <c:numRef>
              <c:f>'Deviations in Increments of 5%'!$B$10:$M$10</c:f>
              <c:numCache>
                <c:formatCode>General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9</c:v>
                </c:pt>
                <c:pt idx="4">
                  <c:v>9</c:v>
                </c:pt>
                <c:pt idx="5">
                  <c:v>16</c:v>
                </c:pt>
                <c:pt idx="6">
                  <c:v>21</c:v>
                </c:pt>
                <c:pt idx="7">
                  <c:v>14</c:v>
                </c:pt>
                <c:pt idx="8">
                  <c:v>10</c:v>
                </c:pt>
                <c:pt idx="9">
                  <c:v>2</c:v>
                </c:pt>
                <c:pt idx="10">
                  <c:v>3</c:v>
                </c:pt>
                <c:pt idx="11">
                  <c:v>0</c:v>
                </c:pt>
              </c:numCache>
            </c:numRef>
          </c:val>
        </c:ser>
        <c:axId val="166611968"/>
        <c:axId val="166630144"/>
      </c:barChart>
      <c:catAx>
        <c:axId val="166611968"/>
        <c:scaling>
          <c:orientation val="minMax"/>
        </c:scaling>
        <c:axPos val="b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66630144"/>
        <c:crosses val="autoZero"/>
        <c:auto val="1"/>
        <c:lblAlgn val="ctr"/>
        <c:lblOffset val="100"/>
      </c:catAx>
      <c:valAx>
        <c:axId val="166630144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txPr>
          <a:bodyPr/>
          <a:lstStyle/>
          <a:p>
            <a:pPr>
              <a:defRPr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6661196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57240</xdr:colOff>
      <xdr:row>1</xdr:row>
      <xdr:rowOff>57180</xdr:rowOff>
    </xdr:from>
    <xdr:to>
      <xdr:col>19</xdr:col>
      <xdr:colOff>236880</xdr:colOff>
      <xdr:row>30</xdr:row>
      <xdr:rowOff>82500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12</xdr:row>
      <xdr:rowOff>45720</xdr:rowOff>
    </xdr:from>
    <xdr:to>
      <xdr:col>14</xdr:col>
      <xdr:colOff>0</xdr:colOff>
      <xdr:row>38</xdr:row>
      <xdr:rowOff>137160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zoomScaleNormal="100" workbookViewId="0">
      <selection activeCell="M35" sqref="M35"/>
    </sheetView>
  </sheetViews>
  <sheetFormatPr defaultColWidth="8.5546875" defaultRowHeight="14.4"/>
  <cols>
    <col min="1" max="1" width="25.109375" style="1" customWidth="1"/>
    <col min="2" max="2" width="43.6640625" style="1" customWidth="1"/>
  </cols>
  <sheetData>
    <row r="1" spans="1:8" ht="18" customHeight="1">
      <c r="A1" s="44" t="s">
        <v>123</v>
      </c>
      <c r="B1" s="44"/>
      <c r="C1" s="44"/>
      <c r="D1" s="44"/>
      <c r="E1" s="44"/>
      <c r="F1" s="44"/>
      <c r="G1" s="44"/>
      <c r="H1" s="44"/>
    </row>
    <row r="2" spans="1:8" ht="15.6">
      <c r="A2" s="2" t="s">
        <v>0</v>
      </c>
      <c r="B2" s="3" t="s">
        <v>1</v>
      </c>
    </row>
    <row r="3" spans="1:8" ht="15.6">
      <c r="A3" s="4" t="s">
        <v>29</v>
      </c>
      <c r="B3" s="4">
        <f>'Interim Report'!I92</f>
        <v>2.5550506403125468E-2</v>
      </c>
    </row>
    <row r="4" spans="1:8" ht="15.6">
      <c r="A4" s="4" t="s">
        <v>30</v>
      </c>
      <c r="B4" s="4">
        <f>'Final Report'!I92</f>
        <v>2.8941621980567905E-2</v>
      </c>
    </row>
    <row r="5" spans="1:8" ht="15.6">
      <c r="A5" s="38" t="s">
        <v>122</v>
      </c>
      <c r="B5" s="38">
        <f>'Dissenting Report'!I92</f>
        <v>4.284210263122086E-2</v>
      </c>
    </row>
    <row r="6" spans="1:8" ht="15.6">
      <c r="A6" s="4" t="s">
        <v>2</v>
      </c>
      <c r="B6" s="4">
        <f>AVERAGE(B3:B5)</f>
        <v>3.2444743671638077E-2</v>
      </c>
    </row>
  </sheetData>
  <mergeCells count="1">
    <mergeCell ref="A1:H1"/>
  </mergeCells>
  <pageMargins left="0.7" right="0.7" top="0.75" bottom="0.75" header="0.511811023622047" footer="0.511811023622047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"/>
  <sheetViews>
    <sheetView zoomScaleNormal="100" workbookViewId="0">
      <selection activeCell="F12" sqref="F12"/>
    </sheetView>
  </sheetViews>
  <sheetFormatPr defaultColWidth="9.109375" defaultRowHeight="14.4"/>
  <cols>
    <col min="1" max="1" width="11.6640625" style="31" customWidth="1"/>
    <col min="2" max="2" width="21" style="31" customWidth="1"/>
    <col min="3" max="3" width="17.44140625" style="31" customWidth="1"/>
    <col min="4" max="4" width="14.44140625" style="31" customWidth="1"/>
    <col min="5" max="5" width="17.44140625" style="31" customWidth="1"/>
    <col min="6" max="6" width="15.5546875" style="31" customWidth="1"/>
    <col min="7" max="7" width="10.33203125" style="31" customWidth="1"/>
    <col min="8" max="8" width="9.88671875" style="31" customWidth="1"/>
    <col min="9" max="9" width="15.33203125" style="31" customWidth="1"/>
    <col min="10" max="10" width="16.44140625" style="31" customWidth="1"/>
    <col min="11" max="11" width="15.109375" style="31" customWidth="1"/>
    <col min="12" max="12" width="16.44140625" style="31" customWidth="1"/>
    <col min="13" max="13" width="20" style="31" customWidth="1"/>
    <col min="14" max="14" width="9.109375" style="31"/>
    <col min="15" max="16384" width="9.109375" style="26"/>
  </cols>
  <sheetData>
    <row r="1" spans="1:15" ht="17.25" customHeight="1">
      <c r="A1" s="46" t="s">
        <v>121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ht="15.6">
      <c r="A2" s="27"/>
      <c r="B2" s="28" t="s">
        <v>14</v>
      </c>
      <c r="C2" s="28" t="s">
        <v>15</v>
      </c>
      <c r="D2" s="28" t="s">
        <v>16</v>
      </c>
      <c r="E2" s="28" t="s">
        <v>17</v>
      </c>
      <c r="F2" s="28" t="s">
        <v>18</v>
      </c>
      <c r="G2" s="28" t="s">
        <v>19</v>
      </c>
      <c r="H2" s="28" t="s">
        <v>20</v>
      </c>
      <c r="I2" s="28" t="s">
        <v>21</v>
      </c>
      <c r="J2" s="28" t="s">
        <v>22</v>
      </c>
      <c r="K2" s="28" t="s">
        <v>23</v>
      </c>
      <c r="L2" s="28" t="s">
        <v>24</v>
      </c>
      <c r="M2" s="28" t="s">
        <v>25</v>
      </c>
      <c r="N2" s="28" t="s">
        <v>26</v>
      </c>
      <c r="O2" s="43" t="s">
        <v>176</v>
      </c>
    </row>
    <row r="3" spans="1:15" ht="15.6">
      <c r="A3" s="45" t="s">
        <v>29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1:15" ht="15.6">
      <c r="A4" s="27" t="s">
        <v>27</v>
      </c>
      <c r="B4" s="29">
        <f>'Interim Report'!J91</f>
        <v>1</v>
      </c>
      <c r="C4" s="29">
        <f>'Interim Report'!K91</f>
        <v>1</v>
      </c>
      <c r="D4" s="29">
        <f>'Interim Report'!L91</f>
        <v>1</v>
      </c>
      <c r="E4" s="29">
        <f>'Interim Report'!M91</f>
        <v>5</v>
      </c>
      <c r="F4" s="29">
        <f>'Interim Report'!N91</f>
        <v>5</v>
      </c>
      <c r="G4" s="29">
        <f>'Interim Report'!O91</f>
        <v>28</v>
      </c>
      <c r="H4" s="29">
        <f>'Interim Report'!P91</f>
        <v>31</v>
      </c>
      <c r="I4" s="29">
        <f>'Interim Report'!Q91</f>
        <v>12</v>
      </c>
      <c r="J4" s="29">
        <f>'Interim Report'!R91</f>
        <v>5</v>
      </c>
      <c r="K4" s="29">
        <f>'Interim Report'!S91</f>
        <v>0</v>
      </c>
      <c r="L4" s="29">
        <f>'Interim Report'!T91</f>
        <v>0</v>
      </c>
      <c r="M4" s="29">
        <f>'Interim Report'!U91</f>
        <v>0</v>
      </c>
      <c r="N4" s="27">
        <f>SUM(B4:M4)</f>
        <v>89</v>
      </c>
      <c r="O4" s="41">
        <f>G4+H4</f>
        <v>59</v>
      </c>
    </row>
    <row r="5" spans="1:15" ht="15.6">
      <c r="A5" s="27" t="s">
        <v>28</v>
      </c>
      <c r="B5" s="30">
        <f t="shared" ref="B5:M5" si="0">B4/$N4</f>
        <v>1.1235955056179775E-2</v>
      </c>
      <c r="C5" s="30">
        <f t="shared" si="0"/>
        <v>1.1235955056179775E-2</v>
      </c>
      <c r="D5" s="30">
        <f t="shared" si="0"/>
        <v>1.1235955056179775E-2</v>
      </c>
      <c r="E5" s="30">
        <f t="shared" si="0"/>
        <v>5.6179775280898875E-2</v>
      </c>
      <c r="F5" s="30">
        <f t="shared" si="0"/>
        <v>5.6179775280898875E-2</v>
      </c>
      <c r="G5" s="30">
        <f t="shared" si="0"/>
        <v>0.3146067415730337</v>
      </c>
      <c r="H5" s="30">
        <f t="shared" si="0"/>
        <v>0.34831460674157305</v>
      </c>
      <c r="I5" s="30">
        <f t="shared" si="0"/>
        <v>0.1348314606741573</v>
      </c>
      <c r="J5" s="30">
        <f t="shared" si="0"/>
        <v>5.6179775280898875E-2</v>
      </c>
      <c r="K5" s="30">
        <f t="shared" si="0"/>
        <v>0</v>
      </c>
      <c r="L5" s="30">
        <f t="shared" si="0"/>
        <v>0</v>
      </c>
      <c r="M5" s="30">
        <f t="shared" si="0"/>
        <v>0</v>
      </c>
      <c r="N5" s="27"/>
      <c r="O5" s="42">
        <f t="shared" ref="O5:O11" si="1">G5+H5</f>
        <v>0.66292134831460681</v>
      </c>
    </row>
    <row r="6" spans="1:15" ht="15.6">
      <c r="A6" s="45" t="s">
        <v>30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1"/>
    </row>
    <row r="7" spans="1:15" ht="15.6">
      <c r="A7" s="27" t="s">
        <v>27</v>
      </c>
      <c r="B7" s="29">
        <f>'Final Report'!J91</f>
        <v>3</v>
      </c>
      <c r="C7" s="29">
        <f>'Final Report'!K91</f>
        <v>1</v>
      </c>
      <c r="D7" s="29">
        <f>'Final Report'!L91</f>
        <v>0</v>
      </c>
      <c r="E7" s="29">
        <f>'Final Report'!M91</f>
        <v>1</v>
      </c>
      <c r="F7" s="29">
        <f>'Final Report'!N91</f>
        <v>8</v>
      </c>
      <c r="G7" s="29">
        <f>'Final Report'!O91</f>
        <v>20</v>
      </c>
      <c r="H7" s="29">
        <f>'Final Report'!P91</f>
        <v>35</v>
      </c>
      <c r="I7" s="29">
        <f>'Final Report'!Q91</f>
        <v>16</v>
      </c>
      <c r="J7" s="29">
        <f>'Final Report'!R91</f>
        <v>5</v>
      </c>
      <c r="K7" s="29">
        <f>'Final Report'!S91</f>
        <v>0</v>
      </c>
      <c r="L7" s="29">
        <f>'Final Report'!T91</f>
        <v>0</v>
      </c>
      <c r="M7" s="29">
        <f>'Final Report'!U91</f>
        <v>0</v>
      </c>
      <c r="N7" s="27">
        <f>SUM(B7:M7)</f>
        <v>89</v>
      </c>
      <c r="O7" s="41">
        <f t="shared" si="1"/>
        <v>55</v>
      </c>
    </row>
    <row r="8" spans="1:15" ht="15.6">
      <c r="A8" s="27" t="s">
        <v>28</v>
      </c>
      <c r="B8" s="30">
        <f t="shared" ref="B8:M8" si="2">B7/$N7</f>
        <v>3.3707865168539325E-2</v>
      </c>
      <c r="C8" s="30">
        <f t="shared" si="2"/>
        <v>1.1235955056179775E-2</v>
      </c>
      <c r="D8" s="30">
        <f t="shared" si="2"/>
        <v>0</v>
      </c>
      <c r="E8" s="30">
        <f t="shared" si="2"/>
        <v>1.1235955056179775E-2</v>
      </c>
      <c r="F8" s="30">
        <f t="shared" si="2"/>
        <v>8.98876404494382E-2</v>
      </c>
      <c r="G8" s="30">
        <f t="shared" si="2"/>
        <v>0.2247191011235955</v>
      </c>
      <c r="H8" s="30">
        <f t="shared" si="2"/>
        <v>0.39325842696629215</v>
      </c>
      <c r="I8" s="30">
        <f t="shared" si="2"/>
        <v>0.1797752808988764</v>
      </c>
      <c r="J8" s="30">
        <f t="shared" si="2"/>
        <v>5.6179775280898875E-2</v>
      </c>
      <c r="K8" s="30">
        <f t="shared" si="2"/>
        <v>0</v>
      </c>
      <c r="L8" s="30">
        <f t="shared" si="2"/>
        <v>0</v>
      </c>
      <c r="M8" s="30">
        <f t="shared" si="2"/>
        <v>0</v>
      </c>
      <c r="N8" s="27"/>
      <c r="O8" s="42">
        <f>G8+H8</f>
        <v>0.6179775280898876</v>
      </c>
    </row>
    <row r="9" spans="1:15" ht="15.6">
      <c r="A9" s="45" t="s">
        <v>122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1"/>
    </row>
    <row r="10" spans="1:15" ht="15.6">
      <c r="A10" s="27" t="s">
        <v>27</v>
      </c>
      <c r="B10" s="29">
        <f>'Dissenting Report'!J91</f>
        <v>3</v>
      </c>
      <c r="C10" s="29">
        <f>'Dissenting Report'!K91</f>
        <v>1</v>
      </c>
      <c r="D10" s="29">
        <f>'Dissenting Report'!L91</f>
        <v>1</v>
      </c>
      <c r="E10" s="29">
        <f>'Dissenting Report'!M91</f>
        <v>9</v>
      </c>
      <c r="F10" s="29">
        <f>'Dissenting Report'!N91</f>
        <v>9</v>
      </c>
      <c r="G10" s="29">
        <f>'Dissenting Report'!O91</f>
        <v>16</v>
      </c>
      <c r="H10" s="29">
        <f>'Dissenting Report'!P91</f>
        <v>21</v>
      </c>
      <c r="I10" s="29">
        <f>'Dissenting Report'!Q91</f>
        <v>14</v>
      </c>
      <c r="J10" s="29">
        <f>'Dissenting Report'!R91</f>
        <v>10</v>
      </c>
      <c r="K10" s="29">
        <f>'Dissenting Report'!S91</f>
        <v>2</v>
      </c>
      <c r="L10" s="29">
        <f>'Dissenting Report'!T91</f>
        <v>3</v>
      </c>
      <c r="M10" s="29">
        <f>'Dissenting Report'!U91</f>
        <v>0</v>
      </c>
      <c r="N10" s="27">
        <f>SUM(B10:M10)</f>
        <v>89</v>
      </c>
      <c r="O10" s="41">
        <f t="shared" si="1"/>
        <v>37</v>
      </c>
    </row>
    <row r="11" spans="1:15" ht="15.6">
      <c r="A11" s="27" t="s">
        <v>28</v>
      </c>
      <c r="B11" s="30">
        <f t="shared" ref="B11:M11" si="3">B10/$N10</f>
        <v>3.3707865168539325E-2</v>
      </c>
      <c r="C11" s="30">
        <f t="shared" si="3"/>
        <v>1.1235955056179775E-2</v>
      </c>
      <c r="D11" s="30">
        <f t="shared" si="3"/>
        <v>1.1235955056179775E-2</v>
      </c>
      <c r="E11" s="30">
        <f t="shared" si="3"/>
        <v>0.10112359550561797</v>
      </c>
      <c r="F11" s="30">
        <f t="shared" si="3"/>
        <v>0.10112359550561797</v>
      </c>
      <c r="G11" s="30">
        <f t="shared" si="3"/>
        <v>0.1797752808988764</v>
      </c>
      <c r="H11" s="30">
        <f t="shared" si="3"/>
        <v>0.23595505617977527</v>
      </c>
      <c r="I11" s="30">
        <f t="shared" si="3"/>
        <v>0.15730337078651685</v>
      </c>
      <c r="J11" s="30">
        <f t="shared" si="3"/>
        <v>0.11235955056179775</v>
      </c>
      <c r="K11" s="30">
        <f t="shared" si="3"/>
        <v>2.247191011235955E-2</v>
      </c>
      <c r="L11" s="30">
        <f t="shared" si="3"/>
        <v>3.3707865168539325E-2</v>
      </c>
      <c r="M11" s="30">
        <f t="shared" si="3"/>
        <v>0</v>
      </c>
      <c r="N11" s="27"/>
      <c r="O11" s="42">
        <f t="shared" si="1"/>
        <v>0.4157303370786517</v>
      </c>
    </row>
  </sheetData>
  <mergeCells count="4">
    <mergeCell ref="A9:N9"/>
    <mergeCell ref="A6:N6"/>
    <mergeCell ref="A3:N3"/>
    <mergeCell ref="A1:O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Roman,Regular"&amp;12&amp;Kffffff&amp;A</oddHeader>
    <oddFooter>&amp;C&amp;"Times New Roman,Regular"&amp;12&amp;KffffffPage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U96"/>
  <sheetViews>
    <sheetView topLeftCell="A76" zoomScaleNormal="100" workbookViewId="0">
      <selection activeCell="A94" sqref="A94"/>
    </sheetView>
  </sheetViews>
  <sheetFormatPr defaultColWidth="8.5546875" defaultRowHeight="14.4"/>
  <cols>
    <col min="1" max="1" width="34.5546875" style="1" bestFit="1" customWidth="1"/>
    <col min="2" max="2" width="33.109375" style="1" bestFit="1" customWidth="1"/>
    <col min="3" max="3" width="35" style="1" customWidth="1"/>
    <col min="4" max="4" width="21.44140625" style="1" customWidth="1"/>
    <col min="5" max="5" width="18.6640625" style="1" customWidth="1"/>
    <col min="6" max="6" width="24.88671875" style="1" customWidth="1"/>
    <col min="7" max="7" width="17.88671875" style="1" customWidth="1"/>
    <col min="8" max="8" width="12.44140625" style="1" customWidth="1"/>
    <col min="9" max="9" width="20.88671875" style="1" customWidth="1"/>
    <col min="10" max="10" width="21" bestFit="1" customWidth="1"/>
    <col min="11" max="11" width="17.44140625" bestFit="1" customWidth="1"/>
    <col min="12" max="12" width="14.44140625" bestFit="1" customWidth="1"/>
    <col min="13" max="13" width="17.44140625" bestFit="1" customWidth="1"/>
    <col min="14" max="14" width="15.5546875" bestFit="1" customWidth="1"/>
    <col min="15" max="15" width="10.33203125" bestFit="1" customWidth="1"/>
    <col min="16" max="16" width="9.88671875" bestFit="1" customWidth="1"/>
    <col min="17" max="17" width="15.33203125" bestFit="1" customWidth="1"/>
    <col min="18" max="18" width="16.44140625" bestFit="1" customWidth="1"/>
    <col min="19" max="19" width="15.109375" bestFit="1" customWidth="1"/>
    <col min="20" max="20" width="16.44140625" bestFit="1" customWidth="1"/>
    <col min="21" max="21" width="20" bestFit="1" customWidth="1"/>
  </cols>
  <sheetData>
    <row r="1" spans="1:21" ht="17.399999999999999">
      <c r="A1" s="5" t="s">
        <v>3</v>
      </c>
      <c r="B1" s="5" t="s">
        <v>31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32" t="s">
        <v>14</v>
      </c>
      <c r="K1" s="32" t="s">
        <v>15</v>
      </c>
      <c r="L1" s="32" t="s">
        <v>16</v>
      </c>
      <c r="M1" s="32" t="s">
        <v>17</v>
      </c>
      <c r="N1" s="32" t="s">
        <v>18</v>
      </c>
      <c r="O1" s="32" t="s">
        <v>19</v>
      </c>
      <c r="P1" s="32" t="s">
        <v>20</v>
      </c>
      <c r="Q1" s="32" t="s">
        <v>21</v>
      </c>
      <c r="R1" s="32" t="s">
        <v>22</v>
      </c>
      <c r="S1" s="32" t="s">
        <v>23</v>
      </c>
      <c r="T1" s="32" t="s">
        <v>24</v>
      </c>
      <c r="U1" s="32" t="s">
        <v>25</v>
      </c>
    </row>
    <row r="2" spans="1:21" ht="15.6">
      <c r="A2" s="36" t="s">
        <v>78</v>
      </c>
      <c r="B2" s="40">
        <v>49995</v>
      </c>
      <c r="C2" s="8">
        <f>(B2-C$91)/C$91</f>
        <v>-8.9832866374306805E-2</v>
      </c>
      <c r="D2" s="8">
        <f t="shared" ref="D2:D33" si="0">ABS(C2)</f>
        <v>8.9832866374306805E-2</v>
      </c>
      <c r="E2" s="6">
        <v>1</v>
      </c>
      <c r="F2" s="8">
        <f t="shared" ref="F2:F33" si="1">B2/B$91</f>
        <v>1.0226597007030261E-2</v>
      </c>
      <c r="G2" s="8">
        <f t="shared" ref="G2:G33" si="2">E2/E$91</f>
        <v>1.1235955056179775E-2</v>
      </c>
      <c r="H2" s="8">
        <f t="shared" ref="H2:H33" si="3">F2-G2</f>
        <v>-1.0093580491495144E-3</v>
      </c>
      <c r="I2" s="8">
        <f t="shared" ref="I2:I33" si="4">ABS(H2)</f>
        <v>1.0093580491495144E-3</v>
      </c>
      <c r="J2" s="33" t="str">
        <f t="shared" ref="J2:J65" si="5">IF(C2&lt;-0.25, "Yes","No")</f>
        <v>No</v>
      </c>
      <c r="K2" s="33" t="str">
        <f t="shared" ref="K2:K65" si="6">IF(AND(C2&gt;-0.25,C2&lt;-0.2),"Yes", "No")</f>
        <v>No</v>
      </c>
      <c r="L2" s="33" t="str">
        <f t="shared" ref="L2:L65" si="7">IF(AND(C2&gt;-0.2,C2&lt;-0.15),"Yes", "No")</f>
        <v>No</v>
      </c>
      <c r="M2" s="33" t="str">
        <f t="shared" ref="M2:M65" si="8">IF(AND(C2&gt;-0.15,C2&lt;-0.1),"Yes", "No")</f>
        <v>No</v>
      </c>
      <c r="N2" s="33" t="str">
        <f t="shared" ref="N2:N65" si="9">IF(AND(C2&gt;-0.1,C2&lt;-0.05),"Yes", "No")</f>
        <v>Yes</v>
      </c>
      <c r="O2" s="33" t="str">
        <f t="shared" ref="O2:O65" si="10">IF(AND(C2&gt;-0.05,C2&lt;0),"Yes", "No")</f>
        <v>No</v>
      </c>
      <c r="P2" s="33" t="str">
        <f t="shared" ref="P2:P65" si="11">IF(AND(C2&gt;0, C2&lt;0.05),"Yes", "No")</f>
        <v>No</v>
      </c>
      <c r="Q2" s="33" t="str">
        <f t="shared" ref="Q2:Q65" si="12">IF(AND(C2&gt;0.05, C2&lt;0.1),"Yes", "No")</f>
        <v>No</v>
      </c>
      <c r="R2" s="33" t="str">
        <f t="shared" ref="R2:R65" si="13">IF(AND(C2&gt;0.1, C2&lt;0.15),"Yes", "No")</f>
        <v>No</v>
      </c>
      <c r="S2" s="33" t="str">
        <f t="shared" ref="S2:S65" si="14">IF(AND(C2&gt;0.15, C2&lt;0.2),"Yes", "No")</f>
        <v>No</v>
      </c>
      <c r="T2" s="33" t="str">
        <f t="shared" ref="T2:T65" si="15">IF(AND(C2&gt;0.2, C2&lt;0.25),"Yes", "No")</f>
        <v>No</v>
      </c>
      <c r="U2" s="33" t="str">
        <f t="shared" ref="U2:U65" si="16">IF(C2&gt;0.25, "Yes","No")</f>
        <v>No</v>
      </c>
    </row>
    <row r="3" spans="1:21" ht="15.6">
      <c r="A3" s="36" t="s">
        <v>79</v>
      </c>
      <c r="B3" s="40">
        <v>52888</v>
      </c>
      <c r="C3" s="8">
        <f t="shared" ref="C3:C66" si="17">(B3-C$91)/C$91</f>
        <v>-3.7165329269013662E-2</v>
      </c>
      <c r="D3" s="8">
        <f t="shared" si="0"/>
        <v>3.7165329269013662E-2</v>
      </c>
      <c r="E3" s="6">
        <v>1</v>
      </c>
      <c r="F3" s="8">
        <f t="shared" si="1"/>
        <v>1.0818367086865016E-2</v>
      </c>
      <c r="G3" s="8">
        <f t="shared" si="2"/>
        <v>1.1235955056179775E-2</v>
      </c>
      <c r="H3" s="8">
        <f t="shared" si="3"/>
        <v>-4.1758796931475918E-4</v>
      </c>
      <c r="I3" s="8">
        <f t="shared" si="4"/>
        <v>4.1758796931475918E-4</v>
      </c>
      <c r="J3" s="33" t="str">
        <f t="shared" si="5"/>
        <v>No</v>
      </c>
      <c r="K3" s="33" t="str">
        <f t="shared" si="6"/>
        <v>No</v>
      </c>
      <c r="L3" s="33" t="str">
        <f t="shared" si="7"/>
        <v>No</v>
      </c>
      <c r="M3" s="33" t="str">
        <f t="shared" si="8"/>
        <v>No</v>
      </c>
      <c r="N3" s="33" t="str">
        <f t="shared" si="9"/>
        <v>No</v>
      </c>
      <c r="O3" s="33" t="str">
        <f t="shared" si="10"/>
        <v>Yes</v>
      </c>
      <c r="P3" s="33" t="str">
        <f t="shared" si="11"/>
        <v>No</v>
      </c>
      <c r="Q3" s="33" t="str">
        <f t="shared" si="12"/>
        <v>No</v>
      </c>
      <c r="R3" s="33" t="str">
        <f t="shared" si="13"/>
        <v>No</v>
      </c>
      <c r="S3" s="33" t="str">
        <f t="shared" si="14"/>
        <v>No</v>
      </c>
      <c r="T3" s="33" t="str">
        <f t="shared" si="15"/>
        <v>No</v>
      </c>
      <c r="U3" s="33" t="str">
        <f t="shared" si="16"/>
        <v>No</v>
      </c>
    </row>
    <row r="4" spans="1:21" ht="15.6">
      <c r="A4" s="36" t="s">
        <v>80</v>
      </c>
      <c r="B4" s="40">
        <v>53318</v>
      </c>
      <c r="C4" s="8">
        <f t="shared" si="17"/>
        <v>-2.9337109097815582E-2</v>
      </c>
      <c r="D4" s="8">
        <f t="shared" si="0"/>
        <v>2.9337109097815582E-2</v>
      </c>
      <c r="E4" s="6">
        <v>1</v>
      </c>
      <c r="F4" s="8">
        <f t="shared" si="1"/>
        <v>1.0906324616878477E-2</v>
      </c>
      <c r="G4" s="8">
        <f t="shared" si="2"/>
        <v>1.1235955056179775E-2</v>
      </c>
      <c r="H4" s="8">
        <f t="shared" si="3"/>
        <v>-3.2963043930129762E-4</v>
      </c>
      <c r="I4" s="8">
        <f t="shared" si="4"/>
        <v>3.2963043930129762E-4</v>
      </c>
      <c r="J4" s="33" t="str">
        <f t="shared" si="5"/>
        <v>No</v>
      </c>
      <c r="K4" s="33" t="str">
        <f t="shared" si="6"/>
        <v>No</v>
      </c>
      <c r="L4" s="33" t="str">
        <f t="shared" si="7"/>
        <v>No</v>
      </c>
      <c r="M4" s="33" t="str">
        <f t="shared" si="8"/>
        <v>No</v>
      </c>
      <c r="N4" s="33" t="str">
        <f t="shared" si="9"/>
        <v>No</v>
      </c>
      <c r="O4" s="33" t="str">
        <f t="shared" si="10"/>
        <v>Yes</v>
      </c>
      <c r="P4" s="33" t="str">
        <f t="shared" si="11"/>
        <v>No</v>
      </c>
      <c r="Q4" s="33" t="str">
        <f t="shared" si="12"/>
        <v>No</v>
      </c>
      <c r="R4" s="33" t="str">
        <f t="shared" si="13"/>
        <v>No</v>
      </c>
      <c r="S4" s="33" t="str">
        <f t="shared" si="14"/>
        <v>No</v>
      </c>
      <c r="T4" s="33" t="str">
        <f t="shared" si="15"/>
        <v>No</v>
      </c>
      <c r="U4" s="33" t="str">
        <f t="shared" si="16"/>
        <v>No</v>
      </c>
    </row>
    <row r="5" spans="1:21" ht="15.6">
      <c r="A5" s="39" t="s">
        <v>32</v>
      </c>
      <c r="B5" s="40">
        <v>53376</v>
      </c>
      <c r="C5" s="8">
        <f t="shared" si="17"/>
        <v>-2.8281209632863281E-2</v>
      </c>
      <c r="D5" s="8">
        <f t="shared" si="0"/>
        <v>2.8281209632863281E-2</v>
      </c>
      <c r="E5" s="6">
        <v>1</v>
      </c>
      <c r="F5" s="8">
        <f t="shared" si="1"/>
        <v>1.0918188655810526E-2</v>
      </c>
      <c r="G5" s="8">
        <f t="shared" si="2"/>
        <v>1.1235955056179775E-2</v>
      </c>
      <c r="H5" s="8">
        <f t="shared" si="3"/>
        <v>-3.1776640036924875E-4</v>
      </c>
      <c r="I5" s="8">
        <f t="shared" si="4"/>
        <v>3.1776640036924875E-4</v>
      </c>
      <c r="J5" s="33" t="str">
        <f t="shared" si="5"/>
        <v>No</v>
      </c>
      <c r="K5" s="33" t="str">
        <f t="shared" si="6"/>
        <v>No</v>
      </c>
      <c r="L5" s="33" t="str">
        <f t="shared" si="7"/>
        <v>No</v>
      </c>
      <c r="M5" s="33" t="str">
        <f t="shared" si="8"/>
        <v>No</v>
      </c>
      <c r="N5" s="33" t="str">
        <f t="shared" si="9"/>
        <v>No</v>
      </c>
      <c r="O5" s="33" t="str">
        <f t="shared" si="10"/>
        <v>Yes</v>
      </c>
      <c r="P5" s="33" t="str">
        <f t="shared" si="11"/>
        <v>No</v>
      </c>
      <c r="Q5" s="33" t="str">
        <f t="shared" si="12"/>
        <v>No</v>
      </c>
      <c r="R5" s="33" t="str">
        <f t="shared" si="13"/>
        <v>No</v>
      </c>
      <c r="S5" s="33" t="str">
        <f t="shared" si="14"/>
        <v>No</v>
      </c>
      <c r="T5" s="33" t="str">
        <f t="shared" si="15"/>
        <v>No</v>
      </c>
      <c r="U5" s="33" t="str">
        <f t="shared" si="16"/>
        <v>No</v>
      </c>
    </row>
    <row r="6" spans="1:21" ht="15.6">
      <c r="A6" s="39" t="s">
        <v>33</v>
      </c>
      <c r="B6" s="40">
        <v>54041</v>
      </c>
      <c r="C6" s="8">
        <f t="shared" si="17"/>
        <v>-1.6174776112289506E-2</v>
      </c>
      <c r="D6" s="8">
        <f t="shared" si="0"/>
        <v>1.6174776112289506E-2</v>
      </c>
      <c r="E6" s="6">
        <v>1</v>
      </c>
      <c r="F6" s="8">
        <f t="shared" si="1"/>
        <v>1.105421599873832E-2</v>
      </c>
      <c r="G6" s="8">
        <f t="shared" si="2"/>
        <v>1.1235955056179775E-2</v>
      </c>
      <c r="H6" s="8">
        <f t="shared" si="3"/>
        <v>-1.8173905744145458E-4</v>
      </c>
      <c r="I6" s="8">
        <f t="shared" si="4"/>
        <v>1.8173905744145458E-4</v>
      </c>
      <c r="J6" s="33" t="str">
        <f t="shared" si="5"/>
        <v>No</v>
      </c>
      <c r="K6" s="33" t="str">
        <f t="shared" si="6"/>
        <v>No</v>
      </c>
      <c r="L6" s="33" t="str">
        <f t="shared" si="7"/>
        <v>No</v>
      </c>
      <c r="M6" s="33" t="str">
        <f t="shared" si="8"/>
        <v>No</v>
      </c>
      <c r="N6" s="33" t="str">
        <f t="shared" si="9"/>
        <v>No</v>
      </c>
      <c r="O6" s="33" t="str">
        <f t="shared" si="10"/>
        <v>Yes</v>
      </c>
      <c r="P6" s="33" t="str">
        <f t="shared" si="11"/>
        <v>No</v>
      </c>
      <c r="Q6" s="33" t="str">
        <f t="shared" si="12"/>
        <v>No</v>
      </c>
      <c r="R6" s="33" t="str">
        <f t="shared" si="13"/>
        <v>No</v>
      </c>
      <c r="S6" s="33" t="str">
        <f t="shared" si="14"/>
        <v>No</v>
      </c>
      <c r="T6" s="33" t="str">
        <f t="shared" si="15"/>
        <v>No</v>
      </c>
      <c r="U6" s="33" t="str">
        <f t="shared" si="16"/>
        <v>No</v>
      </c>
    </row>
    <row r="7" spans="1:21" ht="15.6">
      <c r="A7" s="39" t="s">
        <v>34</v>
      </c>
      <c r="B7" s="40">
        <v>54093</v>
      </c>
      <c r="C7" s="8">
        <f t="shared" si="17"/>
        <v>-1.5228107626470202E-2</v>
      </c>
      <c r="D7" s="8">
        <f t="shared" si="0"/>
        <v>1.5228107626470202E-2</v>
      </c>
      <c r="E7" s="6">
        <v>1</v>
      </c>
      <c r="F7" s="8">
        <f t="shared" si="1"/>
        <v>1.1064852723298088E-2</v>
      </c>
      <c r="G7" s="8">
        <f t="shared" si="2"/>
        <v>1.1235955056179775E-2</v>
      </c>
      <c r="H7" s="8">
        <f t="shared" si="3"/>
        <v>-1.7110233288168686E-4</v>
      </c>
      <c r="I7" s="8">
        <f t="shared" si="4"/>
        <v>1.7110233288168686E-4</v>
      </c>
      <c r="J7" s="33" t="str">
        <f t="shared" si="5"/>
        <v>No</v>
      </c>
      <c r="K7" s="33" t="str">
        <f t="shared" si="6"/>
        <v>No</v>
      </c>
      <c r="L7" s="33" t="str">
        <f t="shared" si="7"/>
        <v>No</v>
      </c>
      <c r="M7" s="33" t="str">
        <f t="shared" si="8"/>
        <v>No</v>
      </c>
      <c r="N7" s="33" t="str">
        <f t="shared" si="9"/>
        <v>No</v>
      </c>
      <c r="O7" s="33" t="str">
        <f t="shared" si="10"/>
        <v>Yes</v>
      </c>
      <c r="P7" s="33" t="str">
        <f t="shared" si="11"/>
        <v>No</v>
      </c>
      <c r="Q7" s="33" t="str">
        <f t="shared" si="12"/>
        <v>No</v>
      </c>
      <c r="R7" s="33" t="str">
        <f t="shared" si="13"/>
        <v>No</v>
      </c>
      <c r="S7" s="33" t="str">
        <f t="shared" si="14"/>
        <v>No</v>
      </c>
      <c r="T7" s="33" t="str">
        <f t="shared" si="15"/>
        <v>No</v>
      </c>
      <c r="U7" s="33" t="str">
        <f t="shared" si="16"/>
        <v>No</v>
      </c>
    </row>
    <row r="8" spans="1:21" ht="15.6">
      <c r="A8" s="39" t="s">
        <v>35</v>
      </c>
      <c r="B8" s="40">
        <v>54136</v>
      </c>
      <c r="C8" s="8">
        <f t="shared" si="17"/>
        <v>-1.4445285609350393E-2</v>
      </c>
      <c r="D8" s="8">
        <f t="shared" si="0"/>
        <v>1.4445285609350393E-2</v>
      </c>
      <c r="E8" s="6">
        <v>1</v>
      </c>
      <c r="F8" s="8">
        <f t="shared" si="1"/>
        <v>1.1073648476299434E-2</v>
      </c>
      <c r="G8" s="8">
        <f t="shared" si="2"/>
        <v>1.1235955056179775E-2</v>
      </c>
      <c r="H8" s="8">
        <f t="shared" si="3"/>
        <v>-1.6230657988034088E-4</v>
      </c>
      <c r="I8" s="8">
        <f t="shared" si="4"/>
        <v>1.6230657988034088E-4</v>
      </c>
      <c r="J8" s="33" t="str">
        <f t="shared" si="5"/>
        <v>No</v>
      </c>
      <c r="K8" s="33" t="str">
        <f t="shared" si="6"/>
        <v>No</v>
      </c>
      <c r="L8" s="33" t="str">
        <f t="shared" si="7"/>
        <v>No</v>
      </c>
      <c r="M8" s="33" t="str">
        <f t="shared" si="8"/>
        <v>No</v>
      </c>
      <c r="N8" s="33" t="str">
        <f t="shared" si="9"/>
        <v>No</v>
      </c>
      <c r="O8" s="33" t="str">
        <f t="shared" si="10"/>
        <v>Yes</v>
      </c>
      <c r="P8" s="33" t="str">
        <f t="shared" si="11"/>
        <v>No</v>
      </c>
      <c r="Q8" s="33" t="str">
        <f t="shared" si="12"/>
        <v>No</v>
      </c>
      <c r="R8" s="33" t="str">
        <f t="shared" si="13"/>
        <v>No</v>
      </c>
      <c r="S8" s="33" t="str">
        <f t="shared" si="14"/>
        <v>No</v>
      </c>
      <c r="T8" s="33" t="str">
        <f t="shared" si="15"/>
        <v>No</v>
      </c>
      <c r="U8" s="33" t="str">
        <f t="shared" si="16"/>
        <v>No</v>
      </c>
    </row>
    <row r="9" spans="1:21" ht="15.6">
      <c r="A9" s="39" t="s">
        <v>36</v>
      </c>
      <c r="B9" s="40">
        <v>54440</v>
      </c>
      <c r="C9" s="8">
        <f t="shared" si="17"/>
        <v>-8.9109159999452396E-3</v>
      </c>
      <c r="D9" s="8">
        <f t="shared" si="0"/>
        <v>8.9109159999452396E-3</v>
      </c>
      <c r="E9" s="6">
        <v>1</v>
      </c>
      <c r="F9" s="8">
        <f t="shared" si="1"/>
        <v>1.1135832404494998E-2</v>
      </c>
      <c r="G9" s="8">
        <f t="shared" si="2"/>
        <v>1.1235955056179775E-2</v>
      </c>
      <c r="H9" s="8">
        <f t="shared" si="3"/>
        <v>-1.0012265168477669E-4</v>
      </c>
      <c r="I9" s="8">
        <f t="shared" si="4"/>
        <v>1.0012265168477669E-4</v>
      </c>
      <c r="J9" s="33" t="str">
        <f t="shared" si="5"/>
        <v>No</v>
      </c>
      <c r="K9" s="33" t="str">
        <f t="shared" si="6"/>
        <v>No</v>
      </c>
      <c r="L9" s="33" t="str">
        <f t="shared" si="7"/>
        <v>No</v>
      </c>
      <c r="M9" s="33" t="str">
        <f t="shared" si="8"/>
        <v>No</v>
      </c>
      <c r="N9" s="33" t="str">
        <f t="shared" si="9"/>
        <v>No</v>
      </c>
      <c r="O9" s="33" t="str">
        <f t="shared" si="10"/>
        <v>Yes</v>
      </c>
      <c r="P9" s="33" t="str">
        <f t="shared" si="11"/>
        <v>No</v>
      </c>
      <c r="Q9" s="33" t="str">
        <f t="shared" si="12"/>
        <v>No</v>
      </c>
      <c r="R9" s="33" t="str">
        <f t="shared" si="13"/>
        <v>No</v>
      </c>
      <c r="S9" s="33" t="str">
        <f t="shared" si="14"/>
        <v>No</v>
      </c>
      <c r="T9" s="33" t="str">
        <f t="shared" si="15"/>
        <v>No</v>
      </c>
      <c r="U9" s="33" t="str">
        <f t="shared" si="16"/>
        <v>No</v>
      </c>
    </row>
    <row r="10" spans="1:21" ht="15.6">
      <c r="A10" s="39" t="s">
        <v>37</v>
      </c>
      <c r="B10" s="40">
        <v>54981</v>
      </c>
      <c r="C10" s="8">
        <f t="shared" si="17"/>
        <v>9.3807728521327731E-4</v>
      </c>
      <c r="D10" s="8">
        <f t="shared" si="0"/>
        <v>9.3807728521327731E-4</v>
      </c>
      <c r="E10" s="6">
        <v>1</v>
      </c>
      <c r="F10" s="8">
        <f t="shared" si="1"/>
        <v>1.1246495250395656E-2</v>
      </c>
      <c r="G10" s="8">
        <f t="shared" si="2"/>
        <v>1.1235955056179775E-2</v>
      </c>
      <c r="H10" s="8">
        <f t="shared" si="3"/>
        <v>1.054019421588108E-5</v>
      </c>
      <c r="I10" s="8">
        <f t="shared" si="4"/>
        <v>1.054019421588108E-5</v>
      </c>
      <c r="J10" s="33" t="str">
        <f t="shared" si="5"/>
        <v>No</v>
      </c>
      <c r="K10" s="33" t="str">
        <f t="shared" si="6"/>
        <v>No</v>
      </c>
      <c r="L10" s="33" t="str">
        <f t="shared" si="7"/>
        <v>No</v>
      </c>
      <c r="M10" s="33" t="str">
        <f t="shared" si="8"/>
        <v>No</v>
      </c>
      <c r="N10" s="33" t="str">
        <f t="shared" si="9"/>
        <v>No</v>
      </c>
      <c r="O10" s="33" t="str">
        <f t="shared" si="10"/>
        <v>No</v>
      </c>
      <c r="P10" s="33" t="str">
        <f t="shared" si="11"/>
        <v>Yes</v>
      </c>
      <c r="Q10" s="33" t="str">
        <f t="shared" si="12"/>
        <v>No</v>
      </c>
      <c r="R10" s="33" t="str">
        <f t="shared" si="13"/>
        <v>No</v>
      </c>
      <c r="S10" s="33" t="str">
        <f t="shared" si="14"/>
        <v>No</v>
      </c>
      <c r="T10" s="33" t="str">
        <f t="shared" si="15"/>
        <v>No</v>
      </c>
      <c r="U10" s="33" t="str">
        <f t="shared" si="16"/>
        <v>No</v>
      </c>
    </row>
    <row r="11" spans="1:21" ht="15.6">
      <c r="A11" s="39" t="s">
        <v>38</v>
      </c>
      <c r="B11" s="40">
        <v>56752</v>
      </c>
      <c r="C11" s="8">
        <f t="shared" si="17"/>
        <v>3.3179421292636076E-2</v>
      </c>
      <c r="D11" s="8">
        <f t="shared" si="0"/>
        <v>3.3179421292636076E-2</v>
      </c>
      <c r="E11" s="6">
        <v>1</v>
      </c>
      <c r="F11" s="8">
        <f t="shared" si="1"/>
        <v>1.1608757542613889E-2</v>
      </c>
      <c r="G11" s="8">
        <f t="shared" si="2"/>
        <v>1.1235955056179775E-2</v>
      </c>
      <c r="H11" s="8">
        <f t="shared" si="3"/>
        <v>3.7280248643411368E-4</v>
      </c>
      <c r="I11" s="8">
        <f t="shared" si="4"/>
        <v>3.7280248643411368E-4</v>
      </c>
      <c r="J11" s="33" t="str">
        <f t="shared" si="5"/>
        <v>No</v>
      </c>
      <c r="K11" s="33" t="str">
        <f t="shared" si="6"/>
        <v>No</v>
      </c>
      <c r="L11" s="33" t="str">
        <f t="shared" si="7"/>
        <v>No</v>
      </c>
      <c r="M11" s="33" t="str">
        <f t="shared" si="8"/>
        <v>No</v>
      </c>
      <c r="N11" s="33" t="str">
        <f t="shared" si="9"/>
        <v>No</v>
      </c>
      <c r="O11" s="33" t="str">
        <f t="shared" si="10"/>
        <v>No</v>
      </c>
      <c r="P11" s="33" t="str">
        <f t="shared" si="11"/>
        <v>Yes</v>
      </c>
      <c r="Q11" s="33" t="str">
        <f t="shared" si="12"/>
        <v>No</v>
      </c>
      <c r="R11" s="33" t="str">
        <f t="shared" si="13"/>
        <v>No</v>
      </c>
      <c r="S11" s="33" t="str">
        <f t="shared" si="14"/>
        <v>No</v>
      </c>
      <c r="T11" s="33" t="str">
        <f t="shared" si="15"/>
        <v>No</v>
      </c>
      <c r="U11" s="33" t="str">
        <f t="shared" si="16"/>
        <v>No</v>
      </c>
    </row>
    <row r="12" spans="1:21" ht="15.6">
      <c r="A12" s="39" t="s">
        <v>39</v>
      </c>
      <c r="B12" s="40">
        <v>56894</v>
      </c>
      <c r="C12" s="8">
        <f t="shared" si="17"/>
        <v>3.5764554465450321E-2</v>
      </c>
      <c r="D12" s="8">
        <f t="shared" si="0"/>
        <v>3.5764554465450321E-2</v>
      </c>
      <c r="E12" s="6">
        <v>1</v>
      </c>
      <c r="F12" s="8">
        <f t="shared" si="1"/>
        <v>1.163780398275787E-2</v>
      </c>
      <c r="G12" s="8">
        <f t="shared" si="2"/>
        <v>1.1235955056179775E-2</v>
      </c>
      <c r="H12" s="8">
        <f t="shared" si="3"/>
        <v>4.0184892657809529E-4</v>
      </c>
      <c r="I12" s="8">
        <f t="shared" si="4"/>
        <v>4.0184892657809529E-4</v>
      </c>
      <c r="J12" s="33" t="str">
        <f t="shared" si="5"/>
        <v>No</v>
      </c>
      <c r="K12" s="33" t="str">
        <f t="shared" si="6"/>
        <v>No</v>
      </c>
      <c r="L12" s="33" t="str">
        <f t="shared" si="7"/>
        <v>No</v>
      </c>
      <c r="M12" s="33" t="str">
        <f t="shared" si="8"/>
        <v>No</v>
      </c>
      <c r="N12" s="33" t="str">
        <f t="shared" si="9"/>
        <v>No</v>
      </c>
      <c r="O12" s="33" t="str">
        <f t="shared" si="10"/>
        <v>No</v>
      </c>
      <c r="P12" s="33" t="str">
        <f t="shared" si="11"/>
        <v>Yes</v>
      </c>
      <c r="Q12" s="33" t="str">
        <f t="shared" si="12"/>
        <v>No</v>
      </c>
      <c r="R12" s="33" t="str">
        <f t="shared" si="13"/>
        <v>No</v>
      </c>
      <c r="S12" s="33" t="str">
        <f t="shared" si="14"/>
        <v>No</v>
      </c>
      <c r="T12" s="33" t="str">
        <f t="shared" si="15"/>
        <v>No</v>
      </c>
      <c r="U12" s="33" t="str">
        <f t="shared" si="16"/>
        <v>No</v>
      </c>
    </row>
    <row r="13" spans="1:21" ht="15.6">
      <c r="A13" s="39" t="s">
        <v>40</v>
      </c>
      <c r="B13" s="40">
        <v>57522</v>
      </c>
      <c r="C13" s="8">
        <f t="shared" si="17"/>
        <v>4.719739694803729E-2</v>
      </c>
      <c r="D13" s="8">
        <f t="shared" si="0"/>
        <v>4.719739694803729E-2</v>
      </c>
      <c r="E13" s="6">
        <v>1</v>
      </c>
      <c r="F13" s="8">
        <f t="shared" si="1"/>
        <v>1.17662628870566E-2</v>
      </c>
      <c r="G13" s="8">
        <f t="shared" si="2"/>
        <v>1.1235955056179775E-2</v>
      </c>
      <c r="H13" s="8">
        <f t="shared" si="3"/>
        <v>5.3030783087682463E-4</v>
      </c>
      <c r="I13" s="8">
        <f t="shared" si="4"/>
        <v>5.3030783087682463E-4</v>
      </c>
      <c r="J13" s="33" t="str">
        <f t="shared" si="5"/>
        <v>No</v>
      </c>
      <c r="K13" s="33" t="str">
        <f t="shared" si="6"/>
        <v>No</v>
      </c>
      <c r="L13" s="33" t="str">
        <f t="shared" si="7"/>
        <v>No</v>
      </c>
      <c r="M13" s="33" t="str">
        <f t="shared" si="8"/>
        <v>No</v>
      </c>
      <c r="N13" s="33" t="str">
        <f t="shared" si="9"/>
        <v>No</v>
      </c>
      <c r="O13" s="33" t="str">
        <f t="shared" si="10"/>
        <v>No</v>
      </c>
      <c r="P13" s="33" t="str">
        <f t="shared" si="11"/>
        <v>Yes</v>
      </c>
      <c r="Q13" s="33" t="str">
        <f t="shared" si="12"/>
        <v>No</v>
      </c>
      <c r="R13" s="33" t="str">
        <f t="shared" si="13"/>
        <v>No</v>
      </c>
      <c r="S13" s="33" t="str">
        <f t="shared" si="14"/>
        <v>No</v>
      </c>
      <c r="T13" s="33" t="str">
        <f t="shared" si="15"/>
        <v>No</v>
      </c>
      <c r="U13" s="33" t="str">
        <f t="shared" si="16"/>
        <v>No</v>
      </c>
    </row>
    <row r="14" spans="1:21" ht="15.6">
      <c r="A14" s="39" t="s">
        <v>41</v>
      </c>
      <c r="B14" s="40">
        <v>58082</v>
      </c>
      <c r="C14" s="8">
        <f t="shared" si="17"/>
        <v>5.7392288333783625E-2</v>
      </c>
      <c r="D14" s="8">
        <f t="shared" si="0"/>
        <v>5.7392288333783625E-2</v>
      </c>
      <c r="E14" s="6">
        <v>1</v>
      </c>
      <c r="F14" s="8">
        <f t="shared" si="1"/>
        <v>1.188081222846948E-2</v>
      </c>
      <c r="G14" s="8">
        <f t="shared" si="2"/>
        <v>1.1235955056179775E-2</v>
      </c>
      <c r="H14" s="8">
        <f t="shared" si="3"/>
        <v>6.4485717228970549E-4</v>
      </c>
      <c r="I14" s="8">
        <f t="shared" si="4"/>
        <v>6.4485717228970549E-4</v>
      </c>
      <c r="J14" s="33" t="str">
        <f t="shared" si="5"/>
        <v>No</v>
      </c>
      <c r="K14" s="33" t="str">
        <f t="shared" si="6"/>
        <v>No</v>
      </c>
      <c r="L14" s="33" t="str">
        <f t="shared" si="7"/>
        <v>No</v>
      </c>
      <c r="M14" s="33" t="str">
        <f t="shared" si="8"/>
        <v>No</v>
      </c>
      <c r="N14" s="33" t="str">
        <f t="shared" si="9"/>
        <v>No</v>
      </c>
      <c r="O14" s="33" t="str">
        <f t="shared" si="10"/>
        <v>No</v>
      </c>
      <c r="P14" s="33" t="str">
        <f t="shared" si="11"/>
        <v>No</v>
      </c>
      <c r="Q14" s="33" t="str">
        <f t="shared" si="12"/>
        <v>Yes</v>
      </c>
      <c r="R14" s="33" t="str">
        <f t="shared" si="13"/>
        <v>No</v>
      </c>
      <c r="S14" s="33" t="str">
        <f t="shared" si="14"/>
        <v>No</v>
      </c>
      <c r="T14" s="33" t="str">
        <f t="shared" si="15"/>
        <v>No</v>
      </c>
      <c r="U14" s="33" t="str">
        <f t="shared" si="16"/>
        <v>No</v>
      </c>
    </row>
    <row r="15" spans="1:21" ht="15.6">
      <c r="A15" s="39" t="s">
        <v>42</v>
      </c>
      <c r="B15" s="40">
        <v>58182</v>
      </c>
      <c r="C15" s="8">
        <f t="shared" si="17"/>
        <v>5.9212804652666901E-2</v>
      </c>
      <c r="D15" s="8">
        <f t="shared" si="0"/>
        <v>5.9212804652666901E-2</v>
      </c>
      <c r="E15" s="6">
        <v>1</v>
      </c>
      <c r="F15" s="8">
        <f t="shared" si="1"/>
        <v>1.1901267468007494E-2</v>
      </c>
      <c r="G15" s="8">
        <f t="shared" si="2"/>
        <v>1.1235955056179775E-2</v>
      </c>
      <c r="H15" s="8">
        <f t="shared" si="3"/>
        <v>6.65312411827719E-4</v>
      </c>
      <c r="I15" s="8">
        <f t="shared" si="4"/>
        <v>6.65312411827719E-4</v>
      </c>
      <c r="J15" s="33" t="str">
        <f t="shared" si="5"/>
        <v>No</v>
      </c>
      <c r="K15" s="33" t="str">
        <f t="shared" si="6"/>
        <v>No</v>
      </c>
      <c r="L15" s="33" t="str">
        <f t="shared" si="7"/>
        <v>No</v>
      </c>
      <c r="M15" s="33" t="str">
        <f t="shared" si="8"/>
        <v>No</v>
      </c>
      <c r="N15" s="33" t="str">
        <f t="shared" si="9"/>
        <v>No</v>
      </c>
      <c r="O15" s="33" t="str">
        <f t="shared" si="10"/>
        <v>No</v>
      </c>
      <c r="P15" s="33" t="str">
        <f t="shared" si="11"/>
        <v>No</v>
      </c>
      <c r="Q15" s="33" t="str">
        <f t="shared" si="12"/>
        <v>Yes</v>
      </c>
      <c r="R15" s="33" t="str">
        <f t="shared" si="13"/>
        <v>No</v>
      </c>
      <c r="S15" s="33" t="str">
        <f t="shared" si="14"/>
        <v>No</v>
      </c>
      <c r="T15" s="33" t="str">
        <f t="shared" si="15"/>
        <v>No</v>
      </c>
      <c r="U15" s="33" t="str">
        <f t="shared" si="16"/>
        <v>No</v>
      </c>
    </row>
    <row r="16" spans="1:21" ht="15.6">
      <c r="A16" s="39" t="s">
        <v>43</v>
      </c>
      <c r="B16" s="40">
        <v>59612</v>
      </c>
      <c r="C16" s="8">
        <f t="shared" si="17"/>
        <v>8.5246188012697732E-2</v>
      </c>
      <c r="D16" s="8">
        <f t="shared" si="0"/>
        <v>8.5246188012697732E-2</v>
      </c>
      <c r="E16" s="6">
        <v>1</v>
      </c>
      <c r="F16" s="8">
        <f t="shared" si="1"/>
        <v>1.2193777393401099E-2</v>
      </c>
      <c r="G16" s="8">
        <f t="shared" si="2"/>
        <v>1.1235955056179775E-2</v>
      </c>
      <c r="H16" s="8">
        <f t="shared" si="3"/>
        <v>9.5782233722132432E-4</v>
      </c>
      <c r="I16" s="8">
        <f t="shared" si="4"/>
        <v>9.5782233722132432E-4</v>
      </c>
      <c r="J16" s="33" t="str">
        <f t="shared" si="5"/>
        <v>No</v>
      </c>
      <c r="K16" s="33" t="str">
        <f t="shared" si="6"/>
        <v>No</v>
      </c>
      <c r="L16" s="33" t="str">
        <f t="shared" si="7"/>
        <v>No</v>
      </c>
      <c r="M16" s="33" t="str">
        <f t="shared" si="8"/>
        <v>No</v>
      </c>
      <c r="N16" s="33" t="str">
        <f t="shared" si="9"/>
        <v>No</v>
      </c>
      <c r="O16" s="33" t="str">
        <f t="shared" si="10"/>
        <v>No</v>
      </c>
      <c r="P16" s="33" t="str">
        <f t="shared" si="11"/>
        <v>No</v>
      </c>
      <c r="Q16" s="33" t="str">
        <f t="shared" si="12"/>
        <v>Yes</v>
      </c>
      <c r="R16" s="33" t="str">
        <f t="shared" si="13"/>
        <v>No</v>
      </c>
      <c r="S16" s="33" t="str">
        <f t="shared" si="14"/>
        <v>No</v>
      </c>
      <c r="T16" s="33" t="str">
        <f t="shared" si="15"/>
        <v>No</v>
      </c>
      <c r="U16" s="33" t="str">
        <f t="shared" si="16"/>
        <v>No</v>
      </c>
    </row>
    <row r="17" spans="1:21" ht="15.6">
      <c r="A17" s="39" t="s">
        <v>44</v>
      </c>
      <c r="B17" s="40">
        <v>59673</v>
      </c>
      <c r="C17" s="8">
        <f t="shared" si="17"/>
        <v>8.6356702967216523E-2</v>
      </c>
      <c r="D17" s="8">
        <f t="shared" si="0"/>
        <v>8.6356702967216523E-2</v>
      </c>
      <c r="E17" s="6">
        <v>1</v>
      </c>
      <c r="F17" s="8">
        <f t="shared" si="1"/>
        <v>1.2206255089519287E-2</v>
      </c>
      <c r="G17" s="8">
        <f t="shared" si="2"/>
        <v>1.1235955056179775E-2</v>
      </c>
      <c r="H17" s="8">
        <f t="shared" si="3"/>
        <v>9.7030003333951204E-4</v>
      </c>
      <c r="I17" s="8">
        <f t="shared" si="4"/>
        <v>9.7030003333951204E-4</v>
      </c>
      <c r="J17" s="33" t="str">
        <f t="shared" si="5"/>
        <v>No</v>
      </c>
      <c r="K17" s="33" t="str">
        <f t="shared" si="6"/>
        <v>No</v>
      </c>
      <c r="L17" s="33" t="str">
        <f t="shared" si="7"/>
        <v>No</v>
      </c>
      <c r="M17" s="33" t="str">
        <f t="shared" si="8"/>
        <v>No</v>
      </c>
      <c r="N17" s="33" t="str">
        <f t="shared" si="9"/>
        <v>No</v>
      </c>
      <c r="O17" s="33" t="str">
        <f t="shared" si="10"/>
        <v>No</v>
      </c>
      <c r="P17" s="33" t="str">
        <f t="shared" si="11"/>
        <v>No</v>
      </c>
      <c r="Q17" s="33" t="str">
        <f t="shared" si="12"/>
        <v>Yes</v>
      </c>
      <c r="R17" s="33" t="str">
        <f t="shared" si="13"/>
        <v>No</v>
      </c>
      <c r="S17" s="33" t="str">
        <f t="shared" si="14"/>
        <v>No</v>
      </c>
      <c r="T17" s="33" t="str">
        <f t="shared" si="15"/>
        <v>No</v>
      </c>
      <c r="U17" s="33" t="str">
        <f t="shared" si="16"/>
        <v>No</v>
      </c>
    </row>
    <row r="18" spans="1:21" ht="15.6">
      <c r="A18" s="39" t="s">
        <v>45</v>
      </c>
      <c r="B18" s="40">
        <v>59719</v>
      </c>
      <c r="C18" s="8">
        <f t="shared" si="17"/>
        <v>8.7194140473902837E-2</v>
      </c>
      <c r="D18" s="8">
        <f t="shared" si="0"/>
        <v>8.7194140473902837E-2</v>
      </c>
      <c r="E18" s="6">
        <v>1</v>
      </c>
      <c r="F18" s="8">
        <f t="shared" si="1"/>
        <v>1.2215664499706774E-2</v>
      </c>
      <c r="G18" s="8">
        <f t="shared" si="2"/>
        <v>1.1235955056179775E-2</v>
      </c>
      <c r="H18" s="8">
        <f t="shared" si="3"/>
        <v>9.797094435269986E-4</v>
      </c>
      <c r="I18" s="8">
        <f t="shared" si="4"/>
        <v>9.797094435269986E-4</v>
      </c>
      <c r="J18" s="33" t="str">
        <f t="shared" si="5"/>
        <v>No</v>
      </c>
      <c r="K18" s="33" t="str">
        <f t="shared" si="6"/>
        <v>No</v>
      </c>
      <c r="L18" s="33" t="str">
        <f t="shared" si="7"/>
        <v>No</v>
      </c>
      <c r="M18" s="33" t="str">
        <f t="shared" si="8"/>
        <v>No</v>
      </c>
      <c r="N18" s="33" t="str">
        <f t="shared" si="9"/>
        <v>No</v>
      </c>
      <c r="O18" s="33" t="str">
        <f t="shared" si="10"/>
        <v>No</v>
      </c>
      <c r="P18" s="33" t="str">
        <f t="shared" si="11"/>
        <v>No</v>
      </c>
      <c r="Q18" s="33" t="str">
        <f t="shared" si="12"/>
        <v>Yes</v>
      </c>
      <c r="R18" s="33" t="str">
        <f t="shared" si="13"/>
        <v>No</v>
      </c>
      <c r="S18" s="33" t="str">
        <f t="shared" si="14"/>
        <v>No</v>
      </c>
      <c r="T18" s="33" t="str">
        <f t="shared" si="15"/>
        <v>No</v>
      </c>
      <c r="U18" s="33" t="str">
        <f t="shared" si="16"/>
        <v>No</v>
      </c>
    </row>
    <row r="19" spans="1:21" ht="15.6">
      <c r="A19" s="39" t="s">
        <v>46</v>
      </c>
      <c r="B19" s="40">
        <v>61226</v>
      </c>
      <c r="C19" s="8">
        <f t="shared" si="17"/>
        <v>0.11462932139947378</v>
      </c>
      <c r="D19" s="8">
        <f t="shared" si="0"/>
        <v>0.11462932139947378</v>
      </c>
      <c r="E19" s="6">
        <v>1</v>
      </c>
      <c r="F19" s="8">
        <f t="shared" si="1"/>
        <v>1.2523924959544651E-2</v>
      </c>
      <c r="G19" s="8">
        <f t="shared" si="2"/>
        <v>1.1235955056179775E-2</v>
      </c>
      <c r="H19" s="8">
        <f t="shared" si="3"/>
        <v>1.2879699033648759E-3</v>
      </c>
      <c r="I19" s="8">
        <f t="shared" si="4"/>
        <v>1.2879699033648759E-3</v>
      </c>
      <c r="J19" s="33" t="str">
        <f t="shared" si="5"/>
        <v>No</v>
      </c>
      <c r="K19" s="33" t="str">
        <f t="shared" si="6"/>
        <v>No</v>
      </c>
      <c r="L19" s="33" t="str">
        <f t="shared" si="7"/>
        <v>No</v>
      </c>
      <c r="M19" s="33" t="str">
        <f t="shared" si="8"/>
        <v>No</v>
      </c>
      <c r="N19" s="33" t="str">
        <f t="shared" si="9"/>
        <v>No</v>
      </c>
      <c r="O19" s="33" t="str">
        <f t="shared" si="10"/>
        <v>No</v>
      </c>
      <c r="P19" s="33" t="str">
        <f t="shared" si="11"/>
        <v>No</v>
      </c>
      <c r="Q19" s="33" t="str">
        <f t="shared" si="12"/>
        <v>No</v>
      </c>
      <c r="R19" s="33" t="str">
        <f t="shared" si="13"/>
        <v>Yes</v>
      </c>
      <c r="S19" s="33" t="str">
        <f t="shared" si="14"/>
        <v>No</v>
      </c>
      <c r="T19" s="33" t="str">
        <f t="shared" si="15"/>
        <v>No</v>
      </c>
      <c r="U19" s="33" t="str">
        <f t="shared" si="16"/>
        <v>No</v>
      </c>
    </row>
    <row r="20" spans="1:21" ht="15.6">
      <c r="A20" s="39" t="s">
        <v>47</v>
      </c>
      <c r="B20" s="40">
        <v>61705</v>
      </c>
      <c r="C20" s="8">
        <f t="shared" si="17"/>
        <v>0.12334959456692467</v>
      </c>
      <c r="D20" s="8">
        <f t="shared" si="0"/>
        <v>0.12334959456692467</v>
      </c>
      <c r="E20" s="6">
        <v>1</v>
      </c>
      <c r="F20" s="8">
        <f t="shared" si="1"/>
        <v>1.2621905556931738E-2</v>
      </c>
      <c r="G20" s="8">
        <f t="shared" si="2"/>
        <v>1.1235955056179775E-2</v>
      </c>
      <c r="H20" s="8">
        <f t="shared" si="3"/>
        <v>1.3859505007519628E-3</v>
      </c>
      <c r="I20" s="8">
        <f t="shared" si="4"/>
        <v>1.3859505007519628E-3</v>
      </c>
      <c r="J20" s="33" t="str">
        <f t="shared" si="5"/>
        <v>No</v>
      </c>
      <c r="K20" s="33" t="str">
        <f t="shared" si="6"/>
        <v>No</v>
      </c>
      <c r="L20" s="33" t="str">
        <f t="shared" si="7"/>
        <v>No</v>
      </c>
      <c r="M20" s="33" t="str">
        <f t="shared" si="8"/>
        <v>No</v>
      </c>
      <c r="N20" s="33" t="str">
        <f t="shared" si="9"/>
        <v>No</v>
      </c>
      <c r="O20" s="33" t="str">
        <f t="shared" si="10"/>
        <v>No</v>
      </c>
      <c r="P20" s="33" t="str">
        <f t="shared" si="11"/>
        <v>No</v>
      </c>
      <c r="Q20" s="33" t="str">
        <f t="shared" si="12"/>
        <v>No</v>
      </c>
      <c r="R20" s="33" t="str">
        <f t="shared" si="13"/>
        <v>Yes</v>
      </c>
      <c r="S20" s="33" t="str">
        <f t="shared" si="14"/>
        <v>No</v>
      </c>
      <c r="T20" s="33" t="str">
        <f t="shared" si="15"/>
        <v>No</v>
      </c>
      <c r="U20" s="33" t="str">
        <f t="shared" si="16"/>
        <v>No</v>
      </c>
    </row>
    <row r="21" spans="1:21" ht="15.6">
      <c r="A21" s="39" t="s">
        <v>48</v>
      </c>
      <c r="B21" s="40">
        <v>61775</v>
      </c>
      <c r="C21" s="8">
        <f t="shared" si="17"/>
        <v>0.12462395599014296</v>
      </c>
      <c r="D21" s="8">
        <f t="shared" si="0"/>
        <v>0.12462395599014296</v>
      </c>
      <c r="E21" s="6">
        <v>1</v>
      </c>
      <c r="F21" s="8">
        <f t="shared" si="1"/>
        <v>1.2636224224608349E-2</v>
      </c>
      <c r="G21" s="8">
        <f t="shared" si="2"/>
        <v>1.1235955056179775E-2</v>
      </c>
      <c r="H21" s="8">
        <f t="shared" si="3"/>
        <v>1.400269168428574E-3</v>
      </c>
      <c r="I21" s="8">
        <f t="shared" si="4"/>
        <v>1.400269168428574E-3</v>
      </c>
      <c r="J21" s="33" t="str">
        <f t="shared" si="5"/>
        <v>No</v>
      </c>
      <c r="K21" s="33" t="str">
        <f t="shared" si="6"/>
        <v>No</v>
      </c>
      <c r="L21" s="33" t="str">
        <f t="shared" si="7"/>
        <v>No</v>
      </c>
      <c r="M21" s="33" t="str">
        <f t="shared" si="8"/>
        <v>No</v>
      </c>
      <c r="N21" s="33" t="str">
        <f t="shared" si="9"/>
        <v>No</v>
      </c>
      <c r="O21" s="33" t="str">
        <f t="shared" si="10"/>
        <v>No</v>
      </c>
      <c r="P21" s="33" t="str">
        <f t="shared" si="11"/>
        <v>No</v>
      </c>
      <c r="Q21" s="33" t="str">
        <f t="shared" si="12"/>
        <v>No</v>
      </c>
      <c r="R21" s="33" t="str">
        <f t="shared" si="13"/>
        <v>Yes</v>
      </c>
      <c r="S21" s="33" t="str">
        <f t="shared" si="14"/>
        <v>No</v>
      </c>
      <c r="T21" s="33" t="str">
        <f t="shared" si="15"/>
        <v>No</v>
      </c>
      <c r="U21" s="33" t="str">
        <f t="shared" si="16"/>
        <v>No</v>
      </c>
    </row>
    <row r="22" spans="1:21" ht="15.6">
      <c r="A22" s="39" t="s">
        <v>49</v>
      </c>
      <c r="B22" s="40">
        <v>61859</v>
      </c>
      <c r="C22" s="8">
        <f t="shared" si="17"/>
        <v>0.1261531896980049</v>
      </c>
      <c r="D22" s="8">
        <f t="shared" si="0"/>
        <v>0.1261531896980049</v>
      </c>
      <c r="E22" s="6">
        <v>1</v>
      </c>
      <c r="F22" s="8">
        <f t="shared" si="1"/>
        <v>1.265340662582028E-2</v>
      </c>
      <c r="G22" s="8">
        <f t="shared" si="2"/>
        <v>1.1235955056179775E-2</v>
      </c>
      <c r="H22" s="8">
        <f t="shared" si="3"/>
        <v>1.417451569640505E-3</v>
      </c>
      <c r="I22" s="8">
        <f t="shared" si="4"/>
        <v>1.417451569640505E-3</v>
      </c>
      <c r="J22" s="33" t="str">
        <f t="shared" si="5"/>
        <v>No</v>
      </c>
      <c r="K22" s="33" t="str">
        <f t="shared" si="6"/>
        <v>No</v>
      </c>
      <c r="L22" s="33" t="str">
        <f t="shared" si="7"/>
        <v>No</v>
      </c>
      <c r="M22" s="33" t="str">
        <f t="shared" si="8"/>
        <v>No</v>
      </c>
      <c r="N22" s="33" t="str">
        <f t="shared" si="9"/>
        <v>No</v>
      </c>
      <c r="O22" s="33" t="str">
        <f t="shared" si="10"/>
        <v>No</v>
      </c>
      <c r="P22" s="33" t="str">
        <f t="shared" si="11"/>
        <v>No</v>
      </c>
      <c r="Q22" s="33" t="str">
        <f t="shared" si="12"/>
        <v>No</v>
      </c>
      <c r="R22" s="33" t="str">
        <f t="shared" si="13"/>
        <v>Yes</v>
      </c>
      <c r="S22" s="33" t="str">
        <f t="shared" si="14"/>
        <v>No</v>
      </c>
      <c r="T22" s="33" t="str">
        <f t="shared" si="15"/>
        <v>No</v>
      </c>
      <c r="U22" s="33" t="str">
        <f t="shared" si="16"/>
        <v>No</v>
      </c>
    </row>
    <row r="23" spans="1:21" ht="15.6">
      <c r="A23" s="36" t="s">
        <v>50</v>
      </c>
      <c r="B23" s="40">
        <v>49666</v>
      </c>
      <c r="C23" s="8">
        <f t="shared" si="17"/>
        <v>-9.5822365063432779E-2</v>
      </c>
      <c r="D23" s="8">
        <f t="shared" si="0"/>
        <v>9.5822365063432779E-2</v>
      </c>
      <c r="E23" s="6">
        <v>1</v>
      </c>
      <c r="F23" s="8">
        <f t="shared" si="1"/>
        <v>1.0159299268950194E-2</v>
      </c>
      <c r="G23" s="8">
        <f t="shared" si="2"/>
        <v>1.1235955056179775E-2</v>
      </c>
      <c r="H23" s="8">
        <f t="shared" si="3"/>
        <v>-1.0766557872295811E-3</v>
      </c>
      <c r="I23" s="8">
        <f t="shared" si="4"/>
        <v>1.0766557872295811E-3</v>
      </c>
      <c r="J23" s="33" t="str">
        <f t="shared" si="5"/>
        <v>No</v>
      </c>
      <c r="K23" s="33" t="str">
        <f t="shared" si="6"/>
        <v>No</v>
      </c>
      <c r="L23" s="33" t="str">
        <f t="shared" si="7"/>
        <v>No</v>
      </c>
      <c r="M23" s="33" t="str">
        <f t="shared" si="8"/>
        <v>No</v>
      </c>
      <c r="N23" s="33" t="str">
        <f t="shared" si="9"/>
        <v>Yes</v>
      </c>
      <c r="O23" s="33" t="str">
        <f t="shared" si="10"/>
        <v>No</v>
      </c>
      <c r="P23" s="33" t="str">
        <f t="shared" si="11"/>
        <v>No</v>
      </c>
      <c r="Q23" s="33" t="str">
        <f t="shared" si="12"/>
        <v>No</v>
      </c>
      <c r="R23" s="33" t="str">
        <f t="shared" si="13"/>
        <v>No</v>
      </c>
      <c r="S23" s="33" t="str">
        <f t="shared" si="14"/>
        <v>No</v>
      </c>
      <c r="T23" s="33" t="str">
        <f t="shared" si="15"/>
        <v>No</v>
      </c>
      <c r="U23" s="33" t="str">
        <f t="shared" si="16"/>
        <v>No</v>
      </c>
    </row>
    <row r="24" spans="1:21" ht="15.6">
      <c r="A24" s="36" t="s">
        <v>51</v>
      </c>
      <c r="B24" s="40">
        <v>52111</v>
      </c>
      <c r="C24" s="8">
        <f t="shared" si="17"/>
        <v>-5.1310741066736706E-2</v>
      </c>
      <c r="D24" s="8">
        <f t="shared" si="0"/>
        <v>5.1310741066736706E-2</v>
      </c>
      <c r="E24" s="6">
        <v>1</v>
      </c>
      <c r="F24" s="8">
        <f t="shared" si="1"/>
        <v>1.0659429875654644E-2</v>
      </c>
      <c r="G24" s="8">
        <f t="shared" si="2"/>
        <v>1.1235955056179775E-2</v>
      </c>
      <c r="H24" s="8">
        <f t="shared" si="3"/>
        <v>-5.7652518052513091E-4</v>
      </c>
      <c r="I24" s="8">
        <f t="shared" si="4"/>
        <v>5.7652518052513091E-4</v>
      </c>
      <c r="J24" s="33" t="str">
        <f t="shared" si="5"/>
        <v>No</v>
      </c>
      <c r="K24" s="33" t="str">
        <f t="shared" si="6"/>
        <v>No</v>
      </c>
      <c r="L24" s="33" t="str">
        <f t="shared" si="7"/>
        <v>No</v>
      </c>
      <c r="M24" s="33" t="str">
        <f t="shared" si="8"/>
        <v>No</v>
      </c>
      <c r="N24" s="33" t="str">
        <f t="shared" si="9"/>
        <v>Yes</v>
      </c>
      <c r="O24" s="33" t="str">
        <f t="shared" si="10"/>
        <v>No</v>
      </c>
      <c r="P24" s="33" t="str">
        <f t="shared" si="11"/>
        <v>No</v>
      </c>
      <c r="Q24" s="33" t="str">
        <f t="shared" si="12"/>
        <v>No</v>
      </c>
      <c r="R24" s="33" t="str">
        <f t="shared" si="13"/>
        <v>No</v>
      </c>
      <c r="S24" s="33" t="str">
        <f t="shared" si="14"/>
        <v>No</v>
      </c>
      <c r="T24" s="33" t="str">
        <f t="shared" si="15"/>
        <v>No</v>
      </c>
      <c r="U24" s="33" t="str">
        <f t="shared" si="16"/>
        <v>No</v>
      </c>
    </row>
    <row r="25" spans="1:21" ht="15.6">
      <c r="A25" s="36" t="s">
        <v>52</v>
      </c>
      <c r="B25" s="40">
        <v>52241</v>
      </c>
      <c r="C25" s="8">
        <f t="shared" si="17"/>
        <v>-4.8944069852188452E-2</v>
      </c>
      <c r="D25" s="8">
        <f t="shared" si="0"/>
        <v>4.8944069852188452E-2</v>
      </c>
      <c r="E25" s="6">
        <v>1</v>
      </c>
      <c r="F25" s="8">
        <f t="shared" si="1"/>
        <v>1.0686021687054063E-2</v>
      </c>
      <c r="G25" s="8">
        <f t="shared" si="2"/>
        <v>1.1235955056179775E-2</v>
      </c>
      <c r="H25" s="8">
        <f t="shared" si="3"/>
        <v>-5.4993336912571161E-4</v>
      </c>
      <c r="I25" s="8">
        <f t="shared" si="4"/>
        <v>5.4993336912571161E-4</v>
      </c>
      <c r="J25" s="33" t="str">
        <f t="shared" si="5"/>
        <v>No</v>
      </c>
      <c r="K25" s="33" t="str">
        <f t="shared" si="6"/>
        <v>No</v>
      </c>
      <c r="L25" s="33" t="str">
        <f t="shared" si="7"/>
        <v>No</v>
      </c>
      <c r="M25" s="33" t="str">
        <f t="shared" si="8"/>
        <v>No</v>
      </c>
      <c r="N25" s="33" t="str">
        <f t="shared" si="9"/>
        <v>No</v>
      </c>
      <c r="O25" s="33" t="str">
        <f t="shared" si="10"/>
        <v>Yes</v>
      </c>
      <c r="P25" s="33" t="str">
        <f t="shared" si="11"/>
        <v>No</v>
      </c>
      <c r="Q25" s="33" t="str">
        <f t="shared" si="12"/>
        <v>No</v>
      </c>
      <c r="R25" s="33" t="str">
        <f t="shared" si="13"/>
        <v>No</v>
      </c>
      <c r="S25" s="33" t="str">
        <f t="shared" si="14"/>
        <v>No</v>
      </c>
      <c r="T25" s="33" t="str">
        <f t="shared" si="15"/>
        <v>No</v>
      </c>
      <c r="U25" s="33" t="str">
        <f t="shared" si="16"/>
        <v>No</v>
      </c>
    </row>
    <row r="26" spans="1:21" ht="15.6">
      <c r="A26" s="36" t="s">
        <v>53</v>
      </c>
      <c r="B26" s="40">
        <v>52488</v>
      </c>
      <c r="C26" s="8">
        <f t="shared" si="17"/>
        <v>-4.4447394544546763E-2</v>
      </c>
      <c r="D26" s="8">
        <f t="shared" si="0"/>
        <v>4.4447394544546763E-2</v>
      </c>
      <c r="E26" s="6">
        <v>1</v>
      </c>
      <c r="F26" s="8">
        <f t="shared" si="1"/>
        <v>1.0736546128712958E-2</v>
      </c>
      <c r="G26" s="8">
        <f t="shared" si="2"/>
        <v>1.1235955056179775E-2</v>
      </c>
      <c r="H26" s="8">
        <f t="shared" si="3"/>
        <v>-4.9940892746681669E-4</v>
      </c>
      <c r="I26" s="8">
        <f t="shared" si="4"/>
        <v>4.9940892746681669E-4</v>
      </c>
      <c r="J26" s="33" t="str">
        <f t="shared" si="5"/>
        <v>No</v>
      </c>
      <c r="K26" s="33" t="str">
        <f t="shared" si="6"/>
        <v>No</v>
      </c>
      <c r="L26" s="33" t="str">
        <f t="shared" si="7"/>
        <v>No</v>
      </c>
      <c r="M26" s="33" t="str">
        <f t="shared" si="8"/>
        <v>No</v>
      </c>
      <c r="N26" s="33" t="str">
        <f t="shared" si="9"/>
        <v>No</v>
      </c>
      <c r="O26" s="33" t="str">
        <f t="shared" si="10"/>
        <v>Yes</v>
      </c>
      <c r="P26" s="33" t="str">
        <f t="shared" si="11"/>
        <v>No</v>
      </c>
      <c r="Q26" s="33" t="str">
        <f t="shared" si="12"/>
        <v>No</v>
      </c>
      <c r="R26" s="33" t="str">
        <f t="shared" si="13"/>
        <v>No</v>
      </c>
      <c r="S26" s="33" t="str">
        <f t="shared" si="14"/>
        <v>No</v>
      </c>
      <c r="T26" s="33" t="str">
        <f t="shared" si="15"/>
        <v>No</v>
      </c>
      <c r="U26" s="33" t="str">
        <f t="shared" si="16"/>
        <v>No</v>
      </c>
    </row>
    <row r="27" spans="1:21" ht="15.6">
      <c r="A27" s="36" t="s">
        <v>54</v>
      </c>
      <c r="B27" s="40">
        <v>53551</v>
      </c>
      <c r="C27" s="8">
        <f t="shared" si="17"/>
        <v>-2.5095306074817553E-2</v>
      </c>
      <c r="D27" s="8">
        <f t="shared" si="0"/>
        <v>2.5095306074817553E-2</v>
      </c>
      <c r="E27" s="6">
        <v>1</v>
      </c>
      <c r="F27" s="8">
        <f t="shared" si="1"/>
        <v>1.0953985325002051E-2</v>
      </c>
      <c r="G27" s="8">
        <f t="shared" si="2"/>
        <v>1.1235955056179775E-2</v>
      </c>
      <c r="H27" s="8">
        <f t="shared" si="3"/>
        <v>-2.8196973117772424E-4</v>
      </c>
      <c r="I27" s="8">
        <f t="shared" si="4"/>
        <v>2.8196973117772424E-4</v>
      </c>
      <c r="J27" s="33" t="str">
        <f t="shared" si="5"/>
        <v>No</v>
      </c>
      <c r="K27" s="33" t="str">
        <f t="shared" si="6"/>
        <v>No</v>
      </c>
      <c r="L27" s="33" t="str">
        <f t="shared" si="7"/>
        <v>No</v>
      </c>
      <c r="M27" s="33" t="str">
        <f t="shared" si="8"/>
        <v>No</v>
      </c>
      <c r="N27" s="33" t="str">
        <f t="shared" si="9"/>
        <v>No</v>
      </c>
      <c r="O27" s="33" t="str">
        <f t="shared" si="10"/>
        <v>Yes</v>
      </c>
      <c r="P27" s="33" t="str">
        <f t="shared" si="11"/>
        <v>No</v>
      </c>
      <c r="Q27" s="33" t="str">
        <f t="shared" si="12"/>
        <v>No</v>
      </c>
      <c r="R27" s="33" t="str">
        <f t="shared" si="13"/>
        <v>No</v>
      </c>
      <c r="S27" s="33" t="str">
        <f t="shared" si="14"/>
        <v>No</v>
      </c>
      <c r="T27" s="33" t="str">
        <f t="shared" si="15"/>
        <v>No</v>
      </c>
      <c r="U27" s="33" t="str">
        <f t="shared" si="16"/>
        <v>No</v>
      </c>
    </row>
    <row r="28" spans="1:21" ht="15.6">
      <c r="A28" s="36" t="s">
        <v>55</v>
      </c>
      <c r="B28" s="40">
        <v>54167</v>
      </c>
      <c r="C28" s="8">
        <f t="shared" si="17"/>
        <v>-1.3880925550496579E-2</v>
      </c>
      <c r="D28" s="8">
        <f t="shared" si="0"/>
        <v>1.3880925550496579E-2</v>
      </c>
      <c r="E28" s="6">
        <v>1</v>
      </c>
      <c r="F28" s="8">
        <f t="shared" si="1"/>
        <v>1.1079989600556219E-2</v>
      </c>
      <c r="G28" s="8">
        <f t="shared" si="2"/>
        <v>1.1235955056179775E-2</v>
      </c>
      <c r="H28" s="8">
        <f t="shared" si="3"/>
        <v>-1.5596545562355547E-4</v>
      </c>
      <c r="I28" s="8">
        <f t="shared" si="4"/>
        <v>1.5596545562355547E-4</v>
      </c>
      <c r="J28" s="33" t="str">
        <f t="shared" si="5"/>
        <v>No</v>
      </c>
      <c r="K28" s="33" t="str">
        <f t="shared" si="6"/>
        <v>No</v>
      </c>
      <c r="L28" s="33" t="str">
        <f t="shared" si="7"/>
        <v>No</v>
      </c>
      <c r="M28" s="33" t="str">
        <f t="shared" si="8"/>
        <v>No</v>
      </c>
      <c r="N28" s="33" t="str">
        <f t="shared" si="9"/>
        <v>No</v>
      </c>
      <c r="O28" s="33" t="str">
        <f t="shared" si="10"/>
        <v>Yes</v>
      </c>
      <c r="P28" s="33" t="str">
        <f t="shared" si="11"/>
        <v>No</v>
      </c>
      <c r="Q28" s="33" t="str">
        <f t="shared" si="12"/>
        <v>No</v>
      </c>
      <c r="R28" s="33" t="str">
        <f t="shared" si="13"/>
        <v>No</v>
      </c>
      <c r="S28" s="33" t="str">
        <f t="shared" si="14"/>
        <v>No</v>
      </c>
      <c r="T28" s="33" t="str">
        <f t="shared" si="15"/>
        <v>No</v>
      </c>
      <c r="U28" s="33" t="str">
        <f t="shared" si="16"/>
        <v>No</v>
      </c>
    </row>
    <row r="29" spans="1:21" ht="15.6">
      <c r="A29" s="36" t="s">
        <v>56</v>
      </c>
      <c r="B29" s="40">
        <v>54243</v>
      </c>
      <c r="C29" s="8">
        <f t="shared" si="17"/>
        <v>-1.2497333148145291E-2</v>
      </c>
      <c r="D29" s="8">
        <f t="shared" si="0"/>
        <v>1.2497333148145291E-2</v>
      </c>
      <c r="E29" s="6">
        <v>1</v>
      </c>
      <c r="F29" s="8">
        <f t="shared" si="1"/>
        <v>1.109553558260511E-2</v>
      </c>
      <c r="G29" s="8">
        <f t="shared" si="2"/>
        <v>1.1235955056179775E-2</v>
      </c>
      <c r="H29" s="8">
        <f t="shared" si="3"/>
        <v>-1.4041947357466486E-4</v>
      </c>
      <c r="I29" s="8">
        <f t="shared" si="4"/>
        <v>1.4041947357466486E-4</v>
      </c>
      <c r="J29" s="33" t="str">
        <f t="shared" si="5"/>
        <v>No</v>
      </c>
      <c r="K29" s="33" t="str">
        <f t="shared" si="6"/>
        <v>No</v>
      </c>
      <c r="L29" s="33" t="str">
        <f t="shared" si="7"/>
        <v>No</v>
      </c>
      <c r="M29" s="33" t="str">
        <f t="shared" si="8"/>
        <v>No</v>
      </c>
      <c r="N29" s="33" t="str">
        <f t="shared" si="9"/>
        <v>No</v>
      </c>
      <c r="O29" s="33" t="str">
        <f t="shared" si="10"/>
        <v>Yes</v>
      </c>
      <c r="P29" s="33" t="str">
        <f t="shared" si="11"/>
        <v>No</v>
      </c>
      <c r="Q29" s="33" t="str">
        <f t="shared" si="12"/>
        <v>No</v>
      </c>
      <c r="R29" s="33" t="str">
        <f t="shared" si="13"/>
        <v>No</v>
      </c>
      <c r="S29" s="33" t="str">
        <f t="shared" si="14"/>
        <v>No</v>
      </c>
      <c r="T29" s="33" t="str">
        <f t="shared" si="15"/>
        <v>No</v>
      </c>
      <c r="U29" s="33" t="str">
        <f t="shared" si="16"/>
        <v>No</v>
      </c>
    </row>
    <row r="30" spans="1:21" ht="15.6">
      <c r="A30" s="36" t="s">
        <v>57</v>
      </c>
      <c r="B30" s="40">
        <v>54396</v>
      </c>
      <c r="C30" s="8">
        <f t="shared" si="17"/>
        <v>-9.7119431802538802E-3</v>
      </c>
      <c r="D30" s="8">
        <f t="shared" si="0"/>
        <v>9.7119431802538802E-3</v>
      </c>
      <c r="E30" s="6">
        <v>1</v>
      </c>
      <c r="F30" s="8">
        <f t="shared" si="1"/>
        <v>1.1126832099098271E-2</v>
      </c>
      <c r="G30" s="8">
        <f t="shared" si="2"/>
        <v>1.1235955056179775E-2</v>
      </c>
      <c r="H30" s="8">
        <f t="shared" si="3"/>
        <v>-1.0912295708150402E-4</v>
      </c>
      <c r="I30" s="8">
        <f t="shared" si="4"/>
        <v>1.0912295708150402E-4</v>
      </c>
      <c r="J30" s="33" t="str">
        <f t="shared" si="5"/>
        <v>No</v>
      </c>
      <c r="K30" s="33" t="str">
        <f t="shared" si="6"/>
        <v>No</v>
      </c>
      <c r="L30" s="33" t="str">
        <f t="shared" si="7"/>
        <v>No</v>
      </c>
      <c r="M30" s="33" t="str">
        <f t="shared" si="8"/>
        <v>No</v>
      </c>
      <c r="N30" s="33" t="str">
        <f t="shared" si="9"/>
        <v>No</v>
      </c>
      <c r="O30" s="33" t="str">
        <f t="shared" si="10"/>
        <v>Yes</v>
      </c>
      <c r="P30" s="33" t="str">
        <f t="shared" si="11"/>
        <v>No</v>
      </c>
      <c r="Q30" s="33" t="str">
        <f t="shared" si="12"/>
        <v>No</v>
      </c>
      <c r="R30" s="33" t="str">
        <f t="shared" si="13"/>
        <v>No</v>
      </c>
      <c r="S30" s="33" t="str">
        <f t="shared" si="14"/>
        <v>No</v>
      </c>
      <c r="T30" s="33" t="str">
        <f t="shared" si="15"/>
        <v>No</v>
      </c>
      <c r="U30" s="33" t="str">
        <f t="shared" si="16"/>
        <v>No</v>
      </c>
    </row>
    <row r="31" spans="1:21" ht="15.6">
      <c r="A31" s="36" t="s">
        <v>58</v>
      </c>
      <c r="B31" s="40">
        <v>54541</v>
      </c>
      <c r="C31" s="8">
        <f t="shared" si="17"/>
        <v>-7.0721945178731311E-3</v>
      </c>
      <c r="D31" s="8">
        <f t="shared" si="0"/>
        <v>7.0721945178731311E-3</v>
      </c>
      <c r="E31" s="6">
        <v>1</v>
      </c>
      <c r="F31" s="8">
        <f t="shared" si="1"/>
        <v>1.1156492196428393E-2</v>
      </c>
      <c r="G31" s="8">
        <f t="shared" si="2"/>
        <v>1.1235955056179775E-2</v>
      </c>
      <c r="H31" s="8">
        <f t="shared" si="3"/>
        <v>-7.9462859751381829E-5</v>
      </c>
      <c r="I31" s="8">
        <f t="shared" si="4"/>
        <v>7.9462859751381829E-5</v>
      </c>
      <c r="J31" s="33" t="str">
        <f t="shared" si="5"/>
        <v>No</v>
      </c>
      <c r="K31" s="33" t="str">
        <f t="shared" si="6"/>
        <v>No</v>
      </c>
      <c r="L31" s="33" t="str">
        <f t="shared" si="7"/>
        <v>No</v>
      </c>
      <c r="M31" s="33" t="str">
        <f t="shared" si="8"/>
        <v>No</v>
      </c>
      <c r="N31" s="33" t="str">
        <f t="shared" si="9"/>
        <v>No</v>
      </c>
      <c r="O31" s="33" t="str">
        <f t="shared" si="10"/>
        <v>Yes</v>
      </c>
      <c r="P31" s="33" t="str">
        <f t="shared" si="11"/>
        <v>No</v>
      </c>
      <c r="Q31" s="33" t="str">
        <f t="shared" si="12"/>
        <v>No</v>
      </c>
      <c r="R31" s="33" t="str">
        <f t="shared" si="13"/>
        <v>No</v>
      </c>
      <c r="S31" s="33" t="str">
        <f t="shared" si="14"/>
        <v>No</v>
      </c>
      <c r="T31" s="33" t="str">
        <f t="shared" si="15"/>
        <v>No</v>
      </c>
      <c r="U31" s="33" t="str">
        <f t="shared" si="16"/>
        <v>No</v>
      </c>
    </row>
    <row r="32" spans="1:21" ht="15.6">
      <c r="A32" s="36" t="s">
        <v>59</v>
      </c>
      <c r="B32" s="40">
        <v>54797</v>
      </c>
      <c r="C32" s="8">
        <f t="shared" si="17"/>
        <v>-2.4116727415319484E-3</v>
      </c>
      <c r="D32" s="8">
        <f t="shared" si="0"/>
        <v>2.4116727415319484E-3</v>
      </c>
      <c r="E32" s="6">
        <v>1</v>
      </c>
      <c r="F32" s="8">
        <f t="shared" si="1"/>
        <v>1.120885760964571E-2</v>
      </c>
      <c r="G32" s="8">
        <f t="shared" si="2"/>
        <v>1.1235955056179775E-2</v>
      </c>
      <c r="H32" s="8">
        <f t="shared" si="3"/>
        <v>-2.7097446534065164E-5</v>
      </c>
      <c r="I32" s="8">
        <f t="shared" si="4"/>
        <v>2.7097446534065164E-5</v>
      </c>
      <c r="J32" s="33" t="str">
        <f t="shared" si="5"/>
        <v>No</v>
      </c>
      <c r="K32" s="33" t="str">
        <f t="shared" si="6"/>
        <v>No</v>
      </c>
      <c r="L32" s="33" t="str">
        <f t="shared" si="7"/>
        <v>No</v>
      </c>
      <c r="M32" s="33" t="str">
        <f t="shared" si="8"/>
        <v>No</v>
      </c>
      <c r="N32" s="33" t="str">
        <f t="shared" si="9"/>
        <v>No</v>
      </c>
      <c r="O32" s="33" t="str">
        <f t="shared" si="10"/>
        <v>Yes</v>
      </c>
      <c r="P32" s="33" t="str">
        <f t="shared" si="11"/>
        <v>No</v>
      </c>
      <c r="Q32" s="33" t="str">
        <f t="shared" si="12"/>
        <v>No</v>
      </c>
      <c r="R32" s="33" t="str">
        <f t="shared" si="13"/>
        <v>No</v>
      </c>
      <c r="S32" s="33" t="str">
        <f t="shared" si="14"/>
        <v>No</v>
      </c>
      <c r="T32" s="33" t="str">
        <f t="shared" si="15"/>
        <v>No</v>
      </c>
      <c r="U32" s="33" t="str">
        <f t="shared" si="16"/>
        <v>No</v>
      </c>
    </row>
    <row r="33" spans="1:21" ht="15.6">
      <c r="A33" s="36" t="s">
        <v>60</v>
      </c>
      <c r="B33" s="40">
        <v>54981</v>
      </c>
      <c r="C33" s="8">
        <f t="shared" si="17"/>
        <v>9.3807728521327731E-4</v>
      </c>
      <c r="D33" s="8">
        <f t="shared" si="0"/>
        <v>9.3807728521327731E-4</v>
      </c>
      <c r="E33" s="6">
        <v>1</v>
      </c>
      <c r="F33" s="8">
        <f t="shared" si="1"/>
        <v>1.1246495250395656E-2</v>
      </c>
      <c r="G33" s="8">
        <f t="shared" si="2"/>
        <v>1.1235955056179775E-2</v>
      </c>
      <c r="H33" s="8">
        <f t="shared" si="3"/>
        <v>1.054019421588108E-5</v>
      </c>
      <c r="I33" s="8">
        <f t="shared" si="4"/>
        <v>1.054019421588108E-5</v>
      </c>
      <c r="J33" s="33" t="str">
        <f t="shared" si="5"/>
        <v>No</v>
      </c>
      <c r="K33" s="33" t="str">
        <f t="shared" si="6"/>
        <v>No</v>
      </c>
      <c r="L33" s="33" t="str">
        <f t="shared" si="7"/>
        <v>No</v>
      </c>
      <c r="M33" s="33" t="str">
        <f t="shared" si="8"/>
        <v>No</v>
      </c>
      <c r="N33" s="33" t="str">
        <f t="shared" si="9"/>
        <v>No</v>
      </c>
      <c r="O33" s="33" t="str">
        <f t="shared" si="10"/>
        <v>No</v>
      </c>
      <c r="P33" s="33" t="str">
        <f t="shared" si="11"/>
        <v>Yes</v>
      </c>
      <c r="Q33" s="33" t="str">
        <f t="shared" si="12"/>
        <v>No</v>
      </c>
      <c r="R33" s="33" t="str">
        <f t="shared" si="13"/>
        <v>No</v>
      </c>
      <c r="S33" s="33" t="str">
        <f t="shared" si="14"/>
        <v>No</v>
      </c>
      <c r="T33" s="33" t="str">
        <f t="shared" si="15"/>
        <v>No</v>
      </c>
      <c r="U33" s="33" t="str">
        <f t="shared" si="16"/>
        <v>No</v>
      </c>
    </row>
    <row r="34" spans="1:21" ht="15.6">
      <c r="A34" s="36" t="s">
        <v>61</v>
      </c>
      <c r="B34" s="40">
        <v>55141</v>
      </c>
      <c r="C34" s="8">
        <f t="shared" si="17"/>
        <v>3.8509033954265168E-3</v>
      </c>
      <c r="D34" s="8">
        <f t="shared" ref="D34:D65" si="18">ABS(C34)</f>
        <v>3.8509033954265168E-3</v>
      </c>
      <c r="E34" s="6">
        <v>1</v>
      </c>
      <c r="F34" s="8">
        <f t="shared" ref="F34:F65" si="19">B34/B$91</f>
        <v>1.1279223633656478E-2</v>
      </c>
      <c r="G34" s="8">
        <f t="shared" ref="G34:G65" si="20">E34/E$91</f>
        <v>1.1235955056179775E-2</v>
      </c>
      <c r="H34" s="8">
        <f t="shared" ref="H34:H65" si="21">F34-G34</f>
        <v>4.3268577476702694E-5</v>
      </c>
      <c r="I34" s="8">
        <f t="shared" ref="I34:I65" si="22">ABS(H34)</f>
        <v>4.3268577476702694E-5</v>
      </c>
      <c r="J34" s="33" t="str">
        <f t="shared" si="5"/>
        <v>No</v>
      </c>
      <c r="K34" s="33" t="str">
        <f t="shared" si="6"/>
        <v>No</v>
      </c>
      <c r="L34" s="33" t="str">
        <f t="shared" si="7"/>
        <v>No</v>
      </c>
      <c r="M34" s="33" t="str">
        <f t="shared" si="8"/>
        <v>No</v>
      </c>
      <c r="N34" s="33" t="str">
        <f t="shared" si="9"/>
        <v>No</v>
      </c>
      <c r="O34" s="33" t="str">
        <f t="shared" si="10"/>
        <v>No</v>
      </c>
      <c r="P34" s="33" t="str">
        <f t="shared" si="11"/>
        <v>Yes</v>
      </c>
      <c r="Q34" s="33" t="str">
        <f t="shared" si="12"/>
        <v>No</v>
      </c>
      <c r="R34" s="33" t="str">
        <f t="shared" si="13"/>
        <v>No</v>
      </c>
      <c r="S34" s="33" t="str">
        <f t="shared" si="14"/>
        <v>No</v>
      </c>
      <c r="T34" s="33" t="str">
        <f t="shared" si="15"/>
        <v>No</v>
      </c>
      <c r="U34" s="33" t="str">
        <f t="shared" si="16"/>
        <v>No</v>
      </c>
    </row>
    <row r="35" spans="1:21" ht="15.6">
      <c r="A35" s="36" t="s">
        <v>62</v>
      </c>
      <c r="B35" s="40">
        <v>55141</v>
      </c>
      <c r="C35" s="8">
        <f t="shared" si="17"/>
        <v>3.8509033954265168E-3</v>
      </c>
      <c r="D35" s="8">
        <f t="shared" si="18"/>
        <v>3.8509033954265168E-3</v>
      </c>
      <c r="E35" s="6">
        <v>1</v>
      </c>
      <c r="F35" s="8">
        <f t="shared" si="19"/>
        <v>1.1279223633656478E-2</v>
      </c>
      <c r="G35" s="8">
        <f t="shared" si="20"/>
        <v>1.1235955056179775E-2</v>
      </c>
      <c r="H35" s="8">
        <f t="shared" si="21"/>
        <v>4.3268577476702694E-5</v>
      </c>
      <c r="I35" s="8">
        <f t="shared" si="22"/>
        <v>4.3268577476702694E-5</v>
      </c>
      <c r="J35" s="33" t="str">
        <f t="shared" si="5"/>
        <v>No</v>
      </c>
      <c r="K35" s="33" t="str">
        <f t="shared" si="6"/>
        <v>No</v>
      </c>
      <c r="L35" s="33" t="str">
        <f t="shared" si="7"/>
        <v>No</v>
      </c>
      <c r="M35" s="33" t="str">
        <f t="shared" si="8"/>
        <v>No</v>
      </c>
      <c r="N35" s="33" t="str">
        <f t="shared" si="9"/>
        <v>No</v>
      </c>
      <c r="O35" s="33" t="str">
        <f t="shared" si="10"/>
        <v>No</v>
      </c>
      <c r="P35" s="33" t="str">
        <f t="shared" si="11"/>
        <v>Yes</v>
      </c>
      <c r="Q35" s="33" t="str">
        <f t="shared" si="12"/>
        <v>No</v>
      </c>
      <c r="R35" s="33" t="str">
        <f t="shared" si="13"/>
        <v>No</v>
      </c>
      <c r="S35" s="33" t="str">
        <f t="shared" si="14"/>
        <v>No</v>
      </c>
      <c r="T35" s="33" t="str">
        <f t="shared" si="15"/>
        <v>No</v>
      </c>
      <c r="U35" s="33" t="str">
        <f t="shared" si="16"/>
        <v>No</v>
      </c>
    </row>
    <row r="36" spans="1:21" ht="15.6">
      <c r="A36" s="36" t="s">
        <v>63</v>
      </c>
      <c r="B36" s="40">
        <v>55155</v>
      </c>
      <c r="C36" s="8">
        <f t="shared" si="17"/>
        <v>4.1057756800701754E-3</v>
      </c>
      <c r="D36" s="8">
        <f t="shared" si="18"/>
        <v>4.1057756800701754E-3</v>
      </c>
      <c r="E36" s="6">
        <v>1</v>
      </c>
      <c r="F36" s="8">
        <f t="shared" si="19"/>
        <v>1.1282087367191801E-2</v>
      </c>
      <c r="G36" s="8">
        <f t="shared" si="20"/>
        <v>1.1235955056179775E-2</v>
      </c>
      <c r="H36" s="8">
        <f t="shared" si="21"/>
        <v>4.6132311012025973E-5</v>
      </c>
      <c r="I36" s="8">
        <f t="shared" si="22"/>
        <v>4.6132311012025973E-5</v>
      </c>
      <c r="J36" s="33" t="str">
        <f t="shared" si="5"/>
        <v>No</v>
      </c>
      <c r="K36" s="33" t="str">
        <f t="shared" si="6"/>
        <v>No</v>
      </c>
      <c r="L36" s="33" t="str">
        <f t="shared" si="7"/>
        <v>No</v>
      </c>
      <c r="M36" s="33" t="str">
        <f t="shared" si="8"/>
        <v>No</v>
      </c>
      <c r="N36" s="33" t="str">
        <f t="shared" si="9"/>
        <v>No</v>
      </c>
      <c r="O36" s="33" t="str">
        <f t="shared" si="10"/>
        <v>No</v>
      </c>
      <c r="P36" s="33" t="str">
        <f t="shared" si="11"/>
        <v>Yes</v>
      </c>
      <c r="Q36" s="33" t="str">
        <f t="shared" si="12"/>
        <v>No</v>
      </c>
      <c r="R36" s="33" t="str">
        <f t="shared" si="13"/>
        <v>No</v>
      </c>
      <c r="S36" s="33" t="str">
        <f t="shared" si="14"/>
        <v>No</v>
      </c>
      <c r="T36" s="33" t="str">
        <f t="shared" si="15"/>
        <v>No</v>
      </c>
      <c r="U36" s="33" t="str">
        <f t="shared" si="16"/>
        <v>No</v>
      </c>
    </row>
    <row r="37" spans="1:21" ht="15.6">
      <c r="A37" s="36" t="s">
        <v>64</v>
      </c>
      <c r="B37" s="40">
        <v>55617</v>
      </c>
      <c r="C37" s="8">
        <f t="shared" si="17"/>
        <v>1.2516561073310905E-2</v>
      </c>
      <c r="D37" s="8">
        <f t="shared" si="18"/>
        <v>1.2516561073310905E-2</v>
      </c>
      <c r="E37" s="6">
        <v>1</v>
      </c>
      <c r="F37" s="8">
        <f t="shared" si="19"/>
        <v>1.1376590573857426E-2</v>
      </c>
      <c r="G37" s="8">
        <f t="shared" si="20"/>
        <v>1.1235955056179775E-2</v>
      </c>
      <c r="H37" s="8">
        <f t="shared" si="21"/>
        <v>1.4063551767765081E-4</v>
      </c>
      <c r="I37" s="8">
        <f t="shared" si="22"/>
        <v>1.4063551767765081E-4</v>
      </c>
      <c r="J37" s="33" t="str">
        <f t="shared" si="5"/>
        <v>No</v>
      </c>
      <c r="K37" s="33" t="str">
        <f t="shared" si="6"/>
        <v>No</v>
      </c>
      <c r="L37" s="33" t="str">
        <f t="shared" si="7"/>
        <v>No</v>
      </c>
      <c r="M37" s="33" t="str">
        <f t="shared" si="8"/>
        <v>No</v>
      </c>
      <c r="N37" s="33" t="str">
        <f t="shared" si="9"/>
        <v>No</v>
      </c>
      <c r="O37" s="33" t="str">
        <f t="shared" si="10"/>
        <v>No</v>
      </c>
      <c r="P37" s="33" t="str">
        <f t="shared" si="11"/>
        <v>Yes</v>
      </c>
      <c r="Q37" s="33" t="str">
        <f t="shared" si="12"/>
        <v>No</v>
      </c>
      <c r="R37" s="33" t="str">
        <f t="shared" si="13"/>
        <v>No</v>
      </c>
      <c r="S37" s="33" t="str">
        <f t="shared" si="14"/>
        <v>No</v>
      </c>
      <c r="T37" s="33" t="str">
        <f t="shared" si="15"/>
        <v>No</v>
      </c>
      <c r="U37" s="33" t="str">
        <f t="shared" si="16"/>
        <v>No</v>
      </c>
    </row>
    <row r="38" spans="1:21" ht="15.6">
      <c r="A38" s="36" t="s">
        <v>65</v>
      </c>
      <c r="B38" s="40">
        <v>56024</v>
      </c>
      <c r="C38" s="8">
        <f t="shared" si="17"/>
        <v>1.9926062491165832E-2</v>
      </c>
      <c r="D38" s="8">
        <f t="shared" si="18"/>
        <v>1.9926062491165832E-2</v>
      </c>
      <c r="E38" s="6">
        <v>1</v>
      </c>
      <c r="F38" s="8">
        <f t="shared" si="19"/>
        <v>1.1459843398777144E-2</v>
      </c>
      <c r="G38" s="8">
        <f t="shared" si="20"/>
        <v>1.1235955056179775E-2</v>
      </c>
      <c r="H38" s="8">
        <f t="shared" si="21"/>
        <v>2.2388834259736909E-4</v>
      </c>
      <c r="I38" s="8">
        <f t="shared" si="22"/>
        <v>2.2388834259736909E-4</v>
      </c>
      <c r="J38" s="33" t="str">
        <f t="shared" si="5"/>
        <v>No</v>
      </c>
      <c r="K38" s="33" t="str">
        <f t="shared" si="6"/>
        <v>No</v>
      </c>
      <c r="L38" s="33" t="str">
        <f t="shared" si="7"/>
        <v>No</v>
      </c>
      <c r="M38" s="33" t="str">
        <f t="shared" si="8"/>
        <v>No</v>
      </c>
      <c r="N38" s="33" t="str">
        <f t="shared" si="9"/>
        <v>No</v>
      </c>
      <c r="O38" s="33" t="str">
        <f t="shared" si="10"/>
        <v>No</v>
      </c>
      <c r="P38" s="33" t="str">
        <f t="shared" si="11"/>
        <v>Yes</v>
      </c>
      <c r="Q38" s="33" t="str">
        <f t="shared" si="12"/>
        <v>No</v>
      </c>
      <c r="R38" s="33" t="str">
        <f t="shared" si="13"/>
        <v>No</v>
      </c>
      <c r="S38" s="33" t="str">
        <f t="shared" si="14"/>
        <v>No</v>
      </c>
      <c r="T38" s="33" t="str">
        <f t="shared" si="15"/>
        <v>No</v>
      </c>
      <c r="U38" s="33" t="str">
        <f t="shared" si="16"/>
        <v>No</v>
      </c>
    </row>
    <row r="39" spans="1:21" ht="15.6">
      <c r="A39" s="36" t="s">
        <v>66</v>
      </c>
      <c r="B39" s="40">
        <v>56052</v>
      </c>
      <c r="C39" s="8">
        <f t="shared" si="17"/>
        <v>2.043580706045315E-2</v>
      </c>
      <c r="D39" s="8">
        <f t="shared" si="18"/>
        <v>2.043580706045315E-2</v>
      </c>
      <c r="E39" s="6">
        <v>1</v>
      </c>
      <c r="F39" s="8">
        <f t="shared" si="19"/>
        <v>1.1465570865847789E-2</v>
      </c>
      <c r="G39" s="8">
        <f t="shared" si="20"/>
        <v>1.1235955056179775E-2</v>
      </c>
      <c r="H39" s="8">
        <f t="shared" si="21"/>
        <v>2.2961580966801391E-4</v>
      </c>
      <c r="I39" s="8">
        <f t="shared" si="22"/>
        <v>2.2961580966801391E-4</v>
      </c>
      <c r="J39" s="33" t="str">
        <f t="shared" si="5"/>
        <v>No</v>
      </c>
      <c r="K39" s="33" t="str">
        <f t="shared" si="6"/>
        <v>No</v>
      </c>
      <c r="L39" s="33" t="str">
        <f t="shared" si="7"/>
        <v>No</v>
      </c>
      <c r="M39" s="33" t="str">
        <f t="shared" si="8"/>
        <v>No</v>
      </c>
      <c r="N39" s="33" t="str">
        <f t="shared" si="9"/>
        <v>No</v>
      </c>
      <c r="O39" s="33" t="str">
        <f t="shared" si="10"/>
        <v>No</v>
      </c>
      <c r="P39" s="33" t="str">
        <f t="shared" si="11"/>
        <v>Yes</v>
      </c>
      <c r="Q39" s="33" t="str">
        <f t="shared" si="12"/>
        <v>No</v>
      </c>
      <c r="R39" s="33" t="str">
        <f t="shared" si="13"/>
        <v>No</v>
      </c>
      <c r="S39" s="33" t="str">
        <f t="shared" si="14"/>
        <v>No</v>
      </c>
      <c r="T39" s="33" t="str">
        <f t="shared" si="15"/>
        <v>No</v>
      </c>
      <c r="U39" s="33" t="str">
        <f t="shared" si="16"/>
        <v>No</v>
      </c>
    </row>
    <row r="40" spans="1:21" ht="15.6">
      <c r="A40" s="36" t="s">
        <v>67</v>
      </c>
      <c r="B40" s="40">
        <v>56902</v>
      </c>
      <c r="C40" s="8">
        <f t="shared" si="17"/>
        <v>3.5910195770960981E-2</v>
      </c>
      <c r="D40" s="8">
        <f t="shared" si="18"/>
        <v>3.5910195770960981E-2</v>
      </c>
      <c r="E40" s="6">
        <v>1</v>
      </c>
      <c r="F40" s="8">
        <f t="shared" si="19"/>
        <v>1.1639440401920911E-2</v>
      </c>
      <c r="G40" s="8">
        <f t="shared" si="20"/>
        <v>1.1235955056179775E-2</v>
      </c>
      <c r="H40" s="8">
        <f t="shared" si="21"/>
        <v>4.0348534574113568E-4</v>
      </c>
      <c r="I40" s="8">
        <f t="shared" si="22"/>
        <v>4.0348534574113568E-4</v>
      </c>
      <c r="J40" s="33" t="str">
        <f t="shared" si="5"/>
        <v>No</v>
      </c>
      <c r="K40" s="33" t="str">
        <f t="shared" si="6"/>
        <v>No</v>
      </c>
      <c r="L40" s="33" t="str">
        <f t="shared" si="7"/>
        <v>No</v>
      </c>
      <c r="M40" s="33" t="str">
        <f t="shared" si="8"/>
        <v>No</v>
      </c>
      <c r="N40" s="33" t="str">
        <f t="shared" si="9"/>
        <v>No</v>
      </c>
      <c r="O40" s="33" t="str">
        <f t="shared" si="10"/>
        <v>No</v>
      </c>
      <c r="P40" s="33" t="str">
        <f t="shared" si="11"/>
        <v>Yes</v>
      </c>
      <c r="Q40" s="33" t="str">
        <f t="shared" si="12"/>
        <v>No</v>
      </c>
      <c r="R40" s="33" t="str">
        <f t="shared" si="13"/>
        <v>No</v>
      </c>
      <c r="S40" s="33" t="str">
        <f t="shared" si="14"/>
        <v>No</v>
      </c>
      <c r="T40" s="33" t="str">
        <f t="shared" si="15"/>
        <v>No</v>
      </c>
      <c r="U40" s="33" t="str">
        <f t="shared" si="16"/>
        <v>No</v>
      </c>
    </row>
    <row r="41" spans="1:21" ht="15.6">
      <c r="A41" s="36" t="s">
        <v>68</v>
      </c>
      <c r="B41" s="40">
        <v>56917</v>
      </c>
      <c r="C41" s="8">
        <f t="shared" si="17"/>
        <v>3.6183273218793478E-2</v>
      </c>
      <c r="D41" s="8">
        <f t="shared" si="18"/>
        <v>3.6183273218793478E-2</v>
      </c>
      <c r="E41" s="6">
        <v>1</v>
      </c>
      <c r="F41" s="8">
        <f t="shared" si="19"/>
        <v>1.1642508687851614E-2</v>
      </c>
      <c r="G41" s="8">
        <f t="shared" si="20"/>
        <v>1.1235955056179775E-2</v>
      </c>
      <c r="H41" s="8">
        <f t="shared" si="21"/>
        <v>4.0655363167183857E-4</v>
      </c>
      <c r="I41" s="8">
        <f t="shared" si="22"/>
        <v>4.0655363167183857E-4</v>
      </c>
      <c r="J41" s="33" t="str">
        <f t="shared" si="5"/>
        <v>No</v>
      </c>
      <c r="K41" s="33" t="str">
        <f t="shared" si="6"/>
        <v>No</v>
      </c>
      <c r="L41" s="33" t="str">
        <f t="shared" si="7"/>
        <v>No</v>
      </c>
      <c r="M41" s="33" t="str">
        <f t="shared" si="8"/>
        <v>No</v>
      </c>
      <c r="N41" s="33" t="str">
        <f t="shared" si="9"/>
        <v>No</v>
      </c>
      <c r="O41" s="33" t="str">
        <f t="shared" si="10"/>
        <v>No</v>
      </c>
      <c r="P41" s="33" t="str">
        <f t="shared" si="11"/>
        <v>Yes</v>
      </c>
      <c r="Q41" s="33" t="str">
        <f t="shared" si="12"/>
        <v>No</v>
      </c>
      <c r="R41" s="33" t="str">
        <f t="shared" si="13"/>
        <v>No</v>
      </c>
      <c r="S41" s="33" t="str">
        <f t="shared" si="14"/>
        <v>No</v>
      </c>
      <c r="T41" s="33" t="str">
        <f t="shared" si="15"/>
        <v>No</v>
      </c>
      <c r="U41" s="33" t="str">
        <f t="shared" si="16"/>
        <v>No</v>
      </c>
    </row>
    <row r="42" spans="1:21" ht="15.6">
      <c r="A42" s="36" t="s">
        <v>69</v>
      </c>
      <c r="B42" s="40">
        <v>57166</v>
      </c>
      <c r="C42" s="8">
        <f t="shared" si="17"/>
        <v>4.0716358852812828E-2</v>
      </c>
      <c r="D42" s="8">
        <f t="shared" si="18"/>
        <v>4.0716358852812828E-2</v>
      </c>
      <c r="E42" s="6">
        <v>1</v>
      </c>
      <c r="F42" s="8">
        <f t="shared" si="19"/>
        <v>1.1693442234301268E-2</v>
      </c>
      <c r="G42" s="8">
        <f t="shared" si="20"/>
        <v>1.1235955056179775E-2</v>
      </c>
      <c r="H42" s="8">
        <f t="shared" si="21"/>
        <v>4.5748717812149273E-4</v>
      </c>
      <c r="I42" s="8">
        <f t="shared" si="22"/>
        <v>4.5748717812149273E-4</v>
      </c>
      <c r="J42" s="33" t="str">
        <f t="shared" si="5"/>
        <v>No</v>
      </c>
      <c r="K42" s="33" t="str">
        <f t="shared" si="6"/>
        <v>No</v>
      </c>
      <c r="L42" s="33" t="str">
        <f t="shared" si="7"/>
        <v>No</v>
      </c>
      <c r="M42" s="33" t="str">
        <f t="shared" si="8"/>
        <v>No</v>
      </c>
      <c r="N42" s="33" t="str">
        <f t="shared" si="9"/>
        <v>No</v>
      </c>
      <c r="O42" s="33" t="str">
        <f t="shared" si="10"/>
        <v>No</v>
      </c>
      <c r="P42" s="33" t="str">
        <f t="shared" si="11"/>
        <v>Yes</v>
      </c>
      <c r="Q42" s="33" t="str">
        <f t="shared" si="12"/>
        <v>No</v>
      </c>
      <c r="R42" s="33" t="str">
        <f t="shared" si="13"/>
        <v>No</v>
      </c>
      <c r="S42" s="33" t="str">
        <f t="shared" si="14"/>
        <v>No</v>
      </c>
      <c r="T42" s="33" t="str">
        <f t="shared" si="15"/>
        <v>No</v>
      </c>
      <c r="U42" s="33" t="str">
        <f t="shared" si="16"/>
        <v>No</v>
      </c>
    </row>
    <row r="43" spans="1:21" ht="15.6">
      <c r="A43" s="36" t="s">
        <v>70</v>
      </c>
      <c r="B43" s="40">
        <v>57359</v>
      </c>
      <c r="C43" s="8">
        <f t="shared" si="17"/>
        <v>4.4229955348257549E-2</v>
      </c>
      <c r="D43" s="8">
        <f t="shared" si="18"/>
        <v>4.4229955348257549E-2</v>
      </c>
      <c r="E43" s="6">
        <v>1</v>
      </c>
      <c r="F43" s="8">
        <f t="shared" si="19"/>
        <v>1.1732920846609636E-2</v>
      </c>
      <c r="G43" s="8">
        <f t="shared" si="20"/>
        <v>1.1235955056179775E-2</v>
      </c>
      <c r="H43" s="8">
        <f t="shared" si="21"/>
        <v>4.9696579042986071E-4</v>
      </c>
      <c r="I43" s="8">
        <f t="shared" si="22"/>
        <v>4.9696579042986071E-4</v>
      </c>
      <c r="J43" s="33" t="str">
        <f t="shared" si="5"/>
        <v>No</v>
      </c>
      <c r="K43" s="33" t="str">
        <f t="shared" si="6"/>
        <v>No</v>
      </c>
      <c r="L43" s="33" t="str">
        <f t="shared" si="7"/>
        <v>No</v>
      </c>
      <c r="M43" s="33" t="str">
        <f t="shared" si="8"/>
        <v>No</v>
      </c>
      <c r="N43" s="33" t="str">
        <f t="shared" si="9"/>
        <v>No</v>
      </c>
      <c r="O43" s="33" t="str">
        <f t="shared" si="10"/>
        <v>No</v>
      </c>
      <c r="P43" s="33" t="str">
        <f t="shared" si="11"/>
        <v>Yes</v>
      </c>
      <c r="Q43" s="33" t="str">
        <f t="shared" si="12"/>
        <v>No</v>
      </c>
      <c r="R43" s="33" t="str">
        <f t="shared" si="13"/>
        <v>No</v>
      </c>
      <c r="S43" s="33" t="str">
        <f t="shared" si="14"/>
        <v>No</v>
      </c>
      <c r="T43" s="33" t="str">
        <f t="shared" si="15"/>
        <v>No</v>
      </c>
      <c r="U43" s="33" t="str">
        <f t="shared" si="16"/>
        <v>No</v>
      </c>
    </row>
    <row r="44" spans="1:21" ht="15.6">
      <c r="A44" s="36" t="s">
        <v>71</v>
      </c>
      <c r="B44" s="40">
        <v>57612</v>
      </c>
      <c r="C44" s="8">
        <f t="shared" si="17"/>
        <v>4.8835861635032236E-2</v>
      </c>
      <c r="D44" s="8">
        <f t="shared" si="18"/>
        <v>4.8835861635032236E-2</v>
      </c>
      <c r="E44" s="6">
        <v>1</v>
      </c>
      <c r="F44" s="8">
        <f t="shared" si="19"/>
        <v>1.1784672602640812E-2</v>
      </c>
      <c r="G44" s="8">
        <f t="shared" si="20"/>
        <v>1.1235955056179775E-2</v>
      </c>
      <c r="H44" s="8">
        <f t="shared" si="21"/>
        <v>5.4871754646103679E-4</v>
      </c>
      <c r="I44" s="8">
        <f t="shared" si="22"/>
        <v>5.4871754646103679E-4</v>
      </c>
      <c r="J44" s="33" t="str">
        <f t="shared" si="5"/>
        <v>No</v>
      </c>
      <c r="K44" s="33" t="str">
        <f t="shared" si="6"/>
        <v>No</v>
      </c>
      <c r="L44" s="33" t="str">
        <f t="shared" si="7"/>
        <v>No</v>
      </c>
      <c r="M44" s="33" t="str">
        <f t="shared" si="8"/>
        <v>No</v>
      </c>
      <c r="N44" s="33" t="str">
        <f t="shared" si="9"/>
        <v>No</v>
      </c>
      <c r="O44" s="33" t="str">
        <f t="shared" si="10"/>
        <v>No</v>
      </c>
      <c r="P44" s="33" t="str">
        <f t="shared" si="11"/>
        <v>Yes</v>
      </c>
      <c r="Q44" s="33" t="str">
        <f t="shared" si="12"/>
        <v>No</v>
      </c>
      <c r="R44" s="33" t="str">
        <f t="shared" si="13"/>
        <v>No</v>
      </c>
      <c r="S44" s="33" t="str">
        <f t="shared" si="14"/>
        <v>No</v>
      </c>
      <c r="T44" s="33" t="str">
        <f t="shared" si="15"/>
        <v>No</v>
      </c>
      <c r="U44" s="33" t="str">
        <f t="shared" si="16"/>
        <v>No</v>
      </c>
    </row>
    <row r="45" spans="1:21" ht="15.6">
      <c r="A45" s="36" t="s">
        <v>72</v>
      </c>
      <c r="B45" s="40">
        <v>57620</v>
      </c>
      <c r="C45" s="8">
        <f t="shared" si="17"/>
        <v>4.8981502940542897E-2</v>
      </c>
      <c r="D45" s="8">
        <f t="shared" si="18"/>
        <v>4.8981502940542897E-2</v>
      </c>
      <c r="E45" s="6">
        <v>1</v>
      </c>
      <c r="F45" s="8">
        <f t="shared" si="19"/>
        <v>1.1786309021803854E-2</v>
      </c>
      <c r="G45" s="8">
        <f t="shared" si="20"/>
        <v>1.1235955056179775E-2</v>
      </c>
      <c r="H45" s="8">
        <f t="shared" si="21"/>
        <v>5.5035396562407891E-4</v>
      </c>
      <c r="I45" s="8">
        <f t="shared" si="22"/>
        <v>5.5035396562407891E-4</v>
      </c>
      <c r="J45" s="33" t="str">
        <f t="shared" si="5"/>
        <v>No</v>
      </c>
      <c r="K45" s="33" t="str">
        <f t="shared" si="6"/>
        <v>No</v>
      </c>
      <c r="L45" s="33" t="str">
        <f t="shared" si="7"/>
        <v>No</v>
      </c>
      <c r="M45" s="33" t="str">
        <f t="shared" si="8"/>
        <v>No</v>
      </c>
      <c r="N45" s="33" t="str">
        <f t="shared" si="9"/>
        <v>No</v>
      </c>
      <c r="O45" s="33" t="str">
        <f t="shared" si="10"/>
        <v>No</v>
      </c>
      <c r="P45" s="33" t="str">
        <f t="shared" si="11"/>
        <v>Yes</v>
      </c>
      <c r="Q45" s="33" t="str">
        <f t="shared" si="12"/>
        <v>No</v>
      </c>
      <c r="R45" s="33" t="str">
        <f t="shared" si="13"/>
        <v>No</v>
      </c>
      <c r="S45" s="33" t="str">
        <f t="shared" si="14"/>
        <v>No</v>
      </c>
      <c r="T45" s="33" t="str">
        <f t="shared" si="15"/>
        <v>No</v>
      </c>
      <c r="U45" s="33" t="str">
        <f t="shared" si="16"/>
        <v>No</v>
      </c>
    </row>
    <row r="46" spans="1:21" ht="15.6">
      <c r="A46" s="36" t="s">
        <v>73</v>
      </c>
      <c r="B46" s="40">
        <v>57945</v>
      </c>
      <c r="C46" s="8">
        <f t="shared" si="17"/>
        <v>5.4898180976913541E-2</v>
      </c>
      <c r="D46" s="8">
        <f t="shared" si="18"/>
        <v>5.4898180976913541E-2</v>
      </c>
      <c r="E46" s="6">
        <v>1</v>
      </c>
      <c r="F46" s="8">
        <f t="shared" si="19"/>
        <v>1.18527885503024E-2</v>
      </c>
      <c r="G46" s="8">
        <f t="shared" si="20"/>
        <v>1.1235955056179775E-2</v>
      </c>
      <c r="H46" s="8">
        <f t="shared" si="21"/>
        <v>6.1683349412262542E-4</v>
      </c>
      <c r="I46" s="8">
        <f t="shared" si="22"/>
        <v>6.1683349412262542E-4</v>
      </c>
      <c r="J46" s="33" t="str">
        <f t="shared" si="5"/>
        <v>No</v>
      </c>
      <c r="K46" s="33" t="str">
        <f t="shared" si="6"/>
        <v>No</v>
      </c>
      <c r="L46" s="33" t="str">
        <f t="shared" si="7"/>
        <v>No</v>
      </c>
      <c r="M46" s="33" t="str">
        <f t="shared" si="8"/>
        <v>No</v>
      </c>
      <c r="N46" s="33" t="str">
        <f t="shared" si="9"/>
        <v>No</v>
      </c>
      <c r="O46" s="33" t="str">
        <f t="shared" si="10"/>
        <v>No</v>
      </c>
      <c r="P46" s="33" t="str">
        <f t="shared" si="11"/>
        <v>No</v>
      </c>
      <c r="Q46" s="33" t="str">
        <f t="shared" si="12"/>
        <v>Yes</v>
      </c>
      <c r="R46" s="33" t="str">
        <f t="shared" si="13"/>
        <v>No</v>
      </c>
      <c r="S46" s="33" t="str">
        <f t="shared" si="14"/>
        <v>No</v>
      </c>
      <c r="T46" s="33" t="str">
        <f t="shared" si="15"/>
        <v>No</v>
      </c>
      <c r="U46" s="33" t="str">
        <f t="shared" si="16"/>
        <v>No</v>
      </c>
    </row>
    <row r="47" spans="1:21" ht="15.6">
      <c r="A47" s="36" t="s">
        <v>74</v>
      </c>
      <c r="B47" s="40">
        <v>58111</v>
      </c>
      <c r="C47" s="8">
        <f t="shared" si="17"/>
        <v>5.7920238066259774E-2</v>
      </c>
      <c r="D47" s="8">
        <f t="shared" si="18"/>
        <v>5.7920238066259774E-2</v>
      </c>
      <c r="E47" s="6">
        <v>1</v>
      </c>
      <c r="F47" s="8">
        <f t="shared" si="19"/>
        <v>1.1886744247935503E-2</v>
      </c>
      <c r="G47" s="8">
        <f t="shared" si="20"/>
        <v>1.1235955056179775E-2</v>
      </c>
      <c r="H47" s="8">
        <f t="shared" si="21"/>
        <v>6.5078919175572819E-4</v>
      </c>
      <c r="I47" s="8">
        <f t="shared" si="22"/>
        <v>6.5078919175572819E-4</v>
      </c>
      <c r="J47" s="33" t="str">
        <f t="shared" si="5"/>
        <v>No</v>
      </c>
      <c r="K47" s="33" t="str">
        <f t="shared" si="6"/>
        <v>No</v>
      </c>
      <c r="L47" s="33" t="str">
        <f t="shared" si="7"/>
        <v>No</v>
      </c>
      <c r="M47" s="33" t="str">
        <f t="shared" si="8"/>
        <v>No</v>
      </c>
      <c r="N47" s="33" t="str">
        <f t="shared" si="9"/>
        <v>No</v>
      </c>
      <c r="O47" s="33" t="str">
        <f t="shared" si="10"/>
        <v>No</v>
      </c>
      <c r="P47" s="33" t="str">
        <f t="shared" si="11"/>
        <v>No</v>
      </c>
      <c r="Q47" s="33" t="str">
        <f t="shared" si="12"/>
        <v>Yes</v>
      </c>
      <c r="R47" s="33" t="str">
        <f t="shared" si="13"/>
        <v>No</v>
      </c>
      <c r="S47" s="33" t="str">
        <f t="shared" si="14"/>
        <v>No</v>
      </c>
      <c r="T47" s="33" t="str">
        <f t="shared" si="15"/>
        <v>No</v>
      </c>
      <c r="U47" s="33" t="str">
        <f t="shared" si="16"/>
        <v>No</v>
      </c>
    </row>
    <row r="48" spans="1:21" ht="15.6">
      <c r="A48" s="36" t="s">
        <v>75</v>
      </c>
      <c r="B48" s="40">
        <v>58546</v>
      </c>
      <c r="C48" s="8">
        <f t="shared" si="17"/>
        <v>6.5839484053402023E-2</v>
      </c>
      <c r="D48" s="8">
        <f t="shared" si="18"/>
        <v>6.5839484053402023E-2</v>
      </c>
      <c r="E48" s="6">
        <v>1</v>
      </c>
      <c r="F48" s="8">
        <f t="shared" si="19"/>
        <v>1.1975724539925866E-2</v>
      </c>
      <c r="G48" s="8">
        <f t="shared" si="20"/>
        <v>1.1235955056179775E-2</v>
      </c>
      <c r="H48" s="8">
        <f t="shared" si="21"/>
        <v>7.3976948374609129E-4</v>
      </c>
      <c r="I48" s="8">
        <f t="shared" si="22"/>
        <v>7.3976948374609129E-4</v>
      </c>
      <c r="J48" s="33" t="str">
        <f t="shared" si="5"/>
        <v>No</v>
      </c>
      <c r="K48" s="33" t="str">
        <f t="shared" si="6"/>
        <v>No</v>
      </c>
      <c r="L48" s="33" t="str">
        <f t="shared" si="7"/>
        <v>No</v>
      </c>
      <c r="M48" s="33" t="str">
        <f t="shared" si="8"/>
        <v>No</v>
      </c>
      <c r="N48" s="33" t="str">
        <f t="shared" si="9"/>
        <v>No</v>
      </c>
      <c r="O48" s="33" t="str">
        <f t="shared" si="10"/>
        <v>No</v>
      </c>
      <c r="P48" s="33" t="str">
        <f t="shared" si="11"/>
        <v>No</v>
      </c>
      <c r="Q48" s="33" t="str">
        <f t="shared" si="12"/>
        <v>Yes</v>
      </c>
      <c r="R48" s="33" t="str">
        <f t="shared" si="13"/>
        <v>No</v>
      </c>
      <c r="S48" s="33" t="str">
        <f t="shared" si="14"/>
        <v>No</v>
      </c>
      <c r="T48" s="33" t="str">
        <f t="shared" si="15"/>
        <v>No</v>
      </c>
      <c r="U48" s="33" t="str">
        <f t="shared" si="16"/>
        <v>No</v>
      </c>
    </row>
    <row r="49" spans="1:21" ht="15.6">
      <c r="A49" s="36" t="s">
        <v>76</v>
      </c>
      <c r="B49" s="40">
        <v>60044</v>
      </c>
      <c r="C49" s="8">
        <f t="shared" si="17"/>
        <v>9.3110818510273474E-2</v>
      </c>
      <c r="D49" s="8">
        <f t="shared" si="18"/>
        <v>9.3110818510273474E-2</v>
      </c>
      <c r="E49" s="6">
        <v>1</v>
      </c>
      <c r="F49" s="8">
        <f t="shared" si="19"/>
        <v>1.228214402820532E-2</v>
      </c>
      <c r="G49" s="8">
        <f t="shared" si="20"/>
        <v>1.1235955056179775E-2</v>
      </c>
      <c r="H49" s="8">
        <f t="shared" si="21"/>
        <v>1.0461889720255451E-3</v>
      </c>
      <c r="I49" s="8">
        <f t="shared" si="22"/>
        <v>1.0461889720255451E-3</v>
      </c>
      <c r="J49" s="33" t="str">
        <f t="shared" si="5"/>
        <v>No</v>
      </c>
      <c r="K49" s="33" t="str">
        <f t="shared" si="6"/>
        <v>No</v>
      </c>
      <c r="L49" s="33" t="str">
        <f t="shared" si="7"/>
        <v>No</v>
      </c>
      <c r="M49" s="33" t="str">
        <f t="shared" si="8"/>
        <v>No</v>
      </c>
      <c r="N49" s="33" t="str">
        <f t="shared" si="9"/>
        <v>No</v>
      </c>
      <c r="O49" s="33" t="str">
        <f t="shared" si="10"/>
        <v>No</v>
      </c>
      <c r="P49" s="33" t="str">
        <f t="shared" si="11"/>
        <v>No</v>
      </c>
      <c r="Q49" s="33" t="str">
        <f t="shared" si="12"/>
        <v>Yes</v>
      </c>
      <c r="R49" s="33" t="str">
        <f t="shared" si="13"/>
        <v>No</v>
      </c>
      <c r="S49" s="33" t="str">
        <f t="shared" si="14"/>
        <v>No</v>
      </c>
      <c r="T49" s="33" t="str">
        <f t="shared" si="15"/>
        <v>No</v>
      </c>
      <c r="U49" s="33" t="str">
        <f t="shared" si="16"/>
        <v>No</v>
      </c>
    </row>
    <row r="50" spans="1:21" ht="15.6">
      <c r="A50" s="36" t="s">
        <v>77</v>
      </c>
      <c r="B50" s="40">
        <v>60835</v>
      </c>
      <c r="C50" s="8">
        <f t="shared" si="17"/>
        <v>0.10751110259264018</v>
      </c>
      <c r="D50" s="8">
        <f t="shared" si="18"/>
        <v>0.10751110259264018</v>
      </c>
      <c r="E50" s="6">
        <v>1</v>
      </c>
      <c r="F50" s="8">
        <f t="shared" si="19"/>
        <v>1.2443944972951013E-2</v>
      </c>
      <c r="G50" s="8">
        <f t="shared" si="20"/>
        <v>1.1235955056179775E-2</v>
      </c>
      <c r="H50" s="8">
        <f t="shared" si="21"/>
        <v>1.2079899167712384E-3</v>
      </c>
      <c r="I50" s="8">
        <f t="shared" si="22"/>
        <v>1.2079899167712384E-3</v>
      </c>
      <c r="J50" s="33" t="str">
        <f t="shared" si="5"/>
        <v>No</v>
      </c>
      <c r="K50" s="33" t="str">
        <f t="shared" si="6"/>
        <v>No</v>
      </c>
      <c r="L50" s="33" t="str">
        <f t="shared" si="7"/>
        <v>No</v>
      </c>
      <c r="M50" s="33" t="str">
        <f t="shared" si="8"/>
        <v>No</v>
      </c>
      <c r="N50" s="33" t="str">
        <f t="shared" si="9"/>
        <v>No</v>
      </c>
      <c r="O50" s="33" t="str">
        <f t="shared" si="10"/>
        <v>No</v>
      </c>
      <c r="P50" s="33" t="str">
        <f t="shared" si="11"/>
        <v>No</v>
      </c>
      <c r="Q50" s="33" t="str">
        <f t="shared" si="12"/>
        <v>No</v>
      </c>
      <c r="R50" s="33" t="str">
        <f t="shared" si="13"/>
        <v>Yes</v>
      </c>
      <c r="S50" s="33" t="str">
        <f t="shared" si="14"/>
        <v>No</v>
      </c>
      <c r="T50" s="33" t="str">
        <f t="shared" si="15"/>
        <v>No</v>
      </c>
      <c r="U50" s="33" t="str">
        <f t="shared" si="16"/>
        <v>No</v>
      </c>
    </row>
    <row r="51" spans="1:21" ht="15.6">
      <c r="A51" s="36" t="s">
        <v>81</v>
      </c>
      <c r="B51" s="40">
        <v>48145</v>
      </c>
      <c r="C51" s="8">
        <f t="shared" si="17"/>
        <v>-0.12351241827364738</v>
      </c>
      <c r="D51" s="8">
        <f t="shared" si="18"/>
        <v>0.12351241827364738</v>
      </c>
      <c r="E51" s="6">
        <v>1</v>
      </c>
      <c r="F51" s="8">
        <f t="shared" si="19"/>
        <v>9.8481750755769967E-3</v>
      </c>
      <c r="G51" s="8">
        <f t="shared" si="20"/>
        <v>1.1235955056179775E-2</v>
      </c>
      <c r="H51" s="8">
        <f t="shared" si="21"/>
        <v>-1.3877799806027782E-3</v>
      </c>
      <c r="I51" s="8">
        <f t="shared" si="22"/>
        <v>1.3877799806027782E-3</v>
      </c>
      <c r="J51" s="33" t="str">
        <f t="shared" si="5"/>
        <v>No</v>
      </c>
      <c r="K51" s="33" t="str">
        <f t="shared" si="6"/>
        <v>No</v>
      </c>
      <c r="L51" s="33" t="str">
        <f t="shared" si="7"/>
        <v>No</v>
      </c>
      <c r="M51" s="33" t="str">
        <f t="shared" si="8"/>
        <v>Yes</v>
      </c>
      <c r="N51" s="33" t="str">
        <f t="shared" si="9"/>
        <v>No</v>
      </c>
      <c r="O51" s="33" t="str">
        <f t="shared" si="10"/>
        <v>No</v>
      </c>
      <c r="P51" s="33" t="str">
        <f t="shared" si="11"/>
        <v>No</v>
      </c>
      <c r="Q51" s="33" t="str">
        <f t="shared" si="12"/>
        <v>No</v>
      </c>
      <c r="R51" s="33" t="str">
        <f t="shared" si="13"/>
        <v>No</v>
      </c>
      <c r="S51" s="33" t="str">
        <f t="shared" si="14"/>
        <v>No</v>
      </c>
      <c r="T51" s="33" t="str">
        <f t="shared" si="15"/>
        <v>No</v>
      </c>
      <c r="U51" s="33" t="str">
        <f t="shared" si="16"/>
        <v>No</v>
      </c>
    </row>
    <row r="52" spans="1:21" ht="15.6">
      <c r="A52" s="36" t="s">
        <v>82</v>
      </c>
      <c r="B52" s="40">
        <v>53952</v>
      </c>
      <c r="C52" s="8">
        <f t="shared" si="17"/>
        <v>-1.7795035636095621E-2</v>
      </c>
      <c r="D52" s="8">
        <f t="shared" si="18"/>
        <v>1.7795035636095621E-2</v>
      </c>
      <c r="E52" s="6">
        <v>1</v>
      </c>
      <c r="F52" s="8">
        <f t="shared" si="19"/>
        <v>1.1036010835549488E-2</v>
      </c>
      <c r="G52" s="8">
        <f t="shared" si="20"/>
        <v>1.1235955056179775E-2</v>
      </c>
      <c r="H52" s="8">
        <f t="shared" si="21"/>
        <v>-1.9994422063028712E-4</v>
      </c>
      <c r="I52" s="8">
        <f t="shared" si="22"/>
        <v>1.9994422063028712E-4</v>
      </c>
      <c r="J52" s="33" t="str">
        <f t="shared" si="5"/>
        <v>No</v>
      </c>
      <c r="K52" s="33" t="str">
        <f t="shared" si="6"/>
        <v>No</v>
      </c>
      <c r="L52" s="33" t="str">
        <f t="shared" si="7"/>
        <v>No</v>
      </c>
      <c r="M52" s="33" t="str">
        <f t="shared" si="8"/>
        <v>No</v>
      </c>
      <c r="N52" s="33" t="str">
        <f t="shared" si="9"/>
        <v>No</v>
      </c>
      <c r="O52" s="33" t="str">
        <f t="shared" si="10"/>
        <v>Yes</v>
      </c>
      <c r="P52" s="33" t="str">
        <f t="shared" si="11"/>
        <v>No</v>
      </c>
      <c r="Q52" s="33" t="str">
        <f t="shared" si="12"/>
        <v>No</v>
      </c>
      <c r="R52" s="33" t="str">
        <f t="shared" si="13"/>
        <v>No</v>
      </c>
      <c r="S52" s="33" t="str">
        <f t="shared" si="14"/>
        <v>No</v>
      </c>
      <c r="T52" s="33" t="str">
        <f t="shared" si="15"/>
        <v>No</v>
      </c>
      <c r="U52" s="33" t="str">
        <f t="shared" si="16"/>
        <v>No</v>
      </c>
    </row>
    <row r="53" spans="1:21" ht="15.6">
      <c r="A53" s="36" t="s">
        <v>83</v>
      </c>
      <c r="B53" s="40">
        <v>54859</v>
      </c>
      <c r="C53" s="8">
        <f t="shared" si="17"/>
        <v>-1.2829526238243179E-3</v>
      </c>
      <c r="D53" s="8">
        <f t="shared" si="18"/>
        <v>1.2829526238243179E-3</v>
      </c>
      <c r="E53" s="6">
        <v>1</v>
      </c>
      <c r="F53" s="8">
        <f t="shared" si="19"/>
        <v>1.1221539858159277E-2</v>
      </c>
      <c r="G53" s="8">
        <f t="shared" si="20"/>
        <v>1.1235955056179775E-2</v>
      </c>
      <c r="H53" s="8">
        <f t="shared" si="21"/>
        <v>-1.441519802049783E-5</v>
      </c>
      <c r="I53" s="8">
        <f t="shared" si="22"/>
        <v>1.441519802049783E-5</v>
      </c>
      <c r="J53" s="33" t="str">
        <f t="shared" si="5"/>
        <v>No</v>
      </c>
      <c r="K53" s="33" t="str">
        <f t="shared" si="6"/>
        <v>No</v>
      </c>
      <c r="L53" s="33" t="str">
        <f t="shared" si="7"/>
        <v>No</v>
      </c>
      <c r="M53" s="33" t="str">
        <f t="shared" si="8"/>
        <v>No</v>
      </c>
      <c r="N53" s="33" t="str">
        <f t="shared" si="9"/>
        <v>No</v>
      </c>
      <c r="O53" s="33" t="str">
        <f t="shared" si="10"/>
        <v>Yes</v>
      </c>
      <c r="P53" s="33" t="str">
        <f t="shared" si="11"/>
        <v>No</v>
      </c>
      <c r="Q53" s="33" t="str">
        <f t="shared" si="12"/>
        <v>No</v>
      </c>
      <c r="R53" s="33" t="str">
        <f t="shared" si="13"/>
        <v>No</v>
      </c>
      <c r="S53" s="33" t="str">
        <f t="shared" si="14"/>
        <v>No</v>
      </c>
      <c r="T53" s="33" t="str">
        <f t="shared" si="15"/>
        <v>No</v>
      </c>
      <c r="U53" s="33" t="str">
        <f t="shared" si="16"/>
        <v>No</v>
      </c>
    </row>
    <row r="54" spans="1:21" ht="15.6">
      <c r="A54" s="36" t="s">
        <v>84</v>
      </c>
      <c r="B54" s="40">
        <v>56487</v>
      </c>
      <c r="C54" s="8">
        <f t="shared" si="17"/>
        <v>2.8355053047595394E-2</v>
      </c>
      <c r="D54" s="8">
        <f t="shared" si="18"/>
        <v>2.8355053047595394E-2</v>
      </c>
      <c r="E54" s="6">
        <v>1</v>
      </c>
      <c r="F54" s="8">
        <f t="shared" si="19"/>
        <v>1.1554551157838152E-2</v>
      </c>
      <c r="G54" s="8">
        <f t="shared" si="20"/>
        <v>1.1235955056179775E-2</v>
      </c>
      <c r="H54" s="8">
        <f t="shared" si="21"/>
        <v>3.1859610165837701E-4</v>
      </c>
      <c r="I54" s="8">
        <f t="shared" si="22"/>
        <v>3.1859610165837701E-4</v>
      </c>
      <c r="J54" s="33" t="str">
        <f t="shared" si="5"/>
        <v>No</v>
      </c>
      <c r="K54" s="33" t="str">
        <f t="shared" si="6"/>
        <v>No</v>
      </c>
      <c r="L54" s="33" t="str">
        <f t="shared" si="7"/>
        <v>No</v>
      </c>
      <c r="M54" s="33" t="str">
        <f t="shared" si="8"/>
        <v>No</v>
      </c>
      <c r="N54" s="33" t="str">
        <f t="shared" si="9"/>
        <v>No</v>
      </c>
      <c r="O54" s="33" t="str">
        <f t="shared" si="10"/>
        <v>No</v>
      </c>
      <c r="P54" s="33" t="str">
        <f t="shared" si="11"/>
        <v>Yes</v>
      </c>
      <c r="Q54" s="33" t="str">
        <f t="shared" si="12"/>
        <v>No</v>
      </c>
      <c r="R54" s="33" t="str">
        <f t="shared" si="13"/>
        <v>No</v>
      </c>
      <c r="S54" s="33" t="str">
        <f t="shared" si="14"/>
        <v>No</v>
      </c>
      <c r="T54" s="33" t="str">
        <f t="shared" si="15"/>
        <v>No</v>
      </c>
      <c r="U54" s="33" t="str">
        <f t="shared" si="16"/>
        <v>No</v>
      </c>
    </row>
    <row r="55" spans="1:21" ht="15.6">
      <c r="A55" s="36" t="s">
        <v>85</v>
      </c>
      <c r="B55" s="40">
        <v>58327</v>
      </c>
      <c r="C55" s="8">
        <f t="shared" si="17"/>
        <v>6.1852553315047652E-2</v>
      </c>
      <c r="D55" s="8">
        <f t="shared" si="18"/>
        <v>6.1852553315047652E-2</v>
      </c>
      <c r="E55" s="6">
        <v>1</v>
      </c>
      <c r="F55" s="8">
        <f t="shared" si="19"/>
        <v>1.1930927565337614E-2</v>
      </c>
      <c r="G55" s="8">
        <f t="shared" si="20"/>
        <v>1.1235955056179775E-2</v>
      </c>
      <c r="H55" s="8">
        <f t="shared" si="21"/>
        <v>6.9497250915783945E-4</v>
      </c>
      <c r="I55" s="8">
        <f t="shared" si="22"/>
        <v>6.9497250915783945E-4</v>
      </c>
      <c r="J55" s="33" t="str">
        <f t="shared" si="5"/>
        <v>No</v>
      </c>
      <c r="K55" s="33" t="str">
        <f t="shared" si="6"/>
        <v>No</v>
      </c>
      <c r="L55" s="33" t="str">
        <f t="shared" si="7"/>
        <v>No</v>
      </c>
      <c r="M55" s="33" t="str">
        <f t="shared" si="8"/>
        <v>No</v>
      </c>
      <c r="N55" s="33" t="str">
        <f t="shared" si="9"/>
        <v>No</v>
      </c>
      <c r="O55" s="33" t="str">
        <f t="shared" si="10"/>
        <v>No</v>
      </c>
      <c r="P55" s="33" t="str">
        <f t="shared" si="11"/>
        <v>No</v>
      </c>
      <c r="Q55" s="33" t="str">
        <f t="shared" si="12"/>
        <v>Yes</v>
      </c>
      <c r="R55" s="33" t="str">
        <f t="shared" si="13"/>
        <v>No</v>
      </c>
      <c r="S55" s="33" t="str">
        <f t="shared" si="14"/>
        <v>No</v>
      </c>
      <c r="T55" s="33" t="str">
        <f t="shared" si="15"/>
        <v>No</v>
      </c>
      <c r="U55" s="33" t="str">
        <f t="shared" si="16"/>
        <v>No</v>
      </c>
    </row>
    <row r="56" spans="1:21" ht="15.6">
      <c r="A56" s="36" t="s">
        <v>86</v>
      </c>
      <c r="B56" s="40">
        <v>42179</v>
      </c>
      <c r="C56" s="8">
        <f t="shared" si="17"/>
        <v>-0.23212442185822355</v>
      </c>
      <c r="D56" s="8">
        <f t="shared" si="18"/>
        <v>0.23212442185822355</v>
      </c>
      <c r="E56" s="6">
        <v>1</v>
      </c>
      <c r="F56" s="8">
        <f t="shared" si="19"/>
        <v>8.6278154847390619E-3</v>
      </c>
      <c r="G56" s="8">
        <f t="shared" si="20"/>
        <v>1.1235955056179775E-2</v>
      </c>
      <c r="H56" s="8">
        <f t="shared" si="21"/>
        <v>-2.6081395714407131E-3</v>
      </c>
      <c r="I56" s="8">
        <f t="shared" si="22"/>
        <v>2.6081395714407131E-3</v>
      </c>
      <c r="J56" s="33" t="str">
        <f t="shared" si="5"/>
        <v>No</v>
      </c>
      <c r="K56" s="33" t="str">
        <f t="shared" si="6"/>
        <v>Yes</v>
      </c>
      <c r="L56" s="33" t="str">
        <f t="shared" si="7"/>
        <v>No</v>
      </c>
      <c r="M56" s="33" t="str">
        <f t="shared" si="8"/>
        <v>No</v>
      </c>
      <c r="N56" s="33" t="str">
        <f t="shared" si="9"/>
        <v>No</v>
      </c>
      <c r="O56" s="33" t="str">
        <f t="shared" si="10"/>
        <v>No</v>
      </c>
      <c r="P56" s="33" t="str">
        <f t="shared" si="11"/>
        <v>No</v>
      </c>
      <c r="Q56" s="33" t="str">
        <f t="shared" si="12"/>
        <v>No</v>
      </c>
      <c r="R56" s="33" t="str">
        <f t="shared" si="13"/>
        <v>No</v>
      </c>
      <c r="S56" s="33" t="str">
        <f t="shared" si="14"/>
        <v>No</v>
      </c>
      <c r="T56" s="33" t="str">
        <f t="shared" si="15"/>
        <v>No</v>
      </c>
      <c r="U56" s="33" t="str">
        <f t="shared" si="16"/>
        <v>No</v>
      </c>
    </row>
    <row r="57" spans="1:21" ht="15.6">
      <c r="A57" s="36" t="s">
        <v>87</v>
      </c>
      <c r="B57" s="40">
        <v>53937</v>
      </c>
      <c r="C57" s="8">
        <f t="shared" si="17"/>
        <v>-1.8068113083928111E-2</v>
      </c>
      <c r="D57" s="8">
        <f t="shared" si="18"/>
        <v>1.8068113083928111E-2</v>
      </c>
      <c r="E57" s="6">
        <v>1</v>
      </c>
      <c r="F57" s="8">
        <f t="shared" si="19"/>
        <v>1.1032942549618787E-2</v>
      </c>
      <c r="G57" s="8">
        <f t="shared" si="20"/>
        <v>1.1235955056179775E-2</v>
      </c>
      <c r="H57" s="8">
        <f t="shared" si="21"/>
        <v>-2.0301250656098828E-4</v>
      </c>
      <c r="I57" s="8">
        <f t="shared" si="22"/>
        <v>2.0301250656098828E-4</v>
      </c>
      <c r="J57" s="33" t="str">
        <f t="shared" si="5"/>
        <v>No</v>
      </c>
      <c r="K57" s="33" t="str">
        <f t="shared" si="6"/>
        <v>No</v>
      </c>
      <c r="L57" s="33" t="str">
        <f t="shared" si="7"/>
        <v>No</v>
      </c>
      <c r="M57" s="33" t="str">
        <f t="shared" si="8"/>
        <v>No</v>
      </c>
      <c r="N57" s="33" t="str">
        <f t="shared" si="9"/>
        <v>No</v>
      </c>
      <c r="O57" s="33" t="str">
        <f t="shared" si="10"/>
        <v>Yes</v>
      </c>
      <c r="P57" s="33" t="str">
        <f t="shared" si="11"/>
        <v>No</v>
      </c>
      <c r="Q57" s="33" t="str">
        <f t="shared" si="12"/>
        <v>No</v>
      </c>
      <c r="R57" s="33" t="str">
        <f t="shared" si="13"/>
        <v>No</v>
      </c>
      <c r="S57" s="33" t="str">
        <f t="shared" si="14"/>
        <v>No</v>
      </c>
      <c r="T57" s="33" t="str">
        <f t="shared" si="15"/>
        <v>No</v>
      </c>
      <c r="U57" s="33" t="str">
        <f t="shared" si="16"/>
        <v>No</v>
      </c>
    </row>
    <row r="58" spans="1:21" ht="15.6">
      <c r="A58" s="36" t="s">
        <v>88</v>
      </c>
      <c r="B58" s="40">
        <v>54144</v>
      </c>
      <c r="C58" s="8">
        <f t="shared" si="17"/>
        <v>-1.4299644303839731E-2</v>
      </c>
      <c r="D58" s="8">
        <f t="shared" si="18"/>
        <v>1.4299644303839731E-2</v>
      </c>
      <c r="E58" s="6">
        <v>1</v>
      </c>
      <c r="F58" s="8">
        <f t="shared" si="19"/>
        <v>1.1075284895462476E-2</v>
      </c>
      <c r="G58" s="8">
        <f t="shared" si="20"/>
        <v>1.1235955056179775E-2</v>
      </c>
      <c r="H58" s="8">
        <f t="shared" si="21"/>
        <v>-1.6067016071729875E-4</v>
      </c>
      <c r="I58" s="8">
        <f t="shared" si="22"/>
        <v>1.6067016071729875E-4</v>
      </c>
      <c r="J58" s="33" t="str">
        <f t="shared" si="5"/>
        <v>No</v>
      </c>
      <c r="K58" s="33" t="str">
        <f t="shared" si="6"/>
        <v>No</v>
      </c>
      <c r="L58" s="33" t="str">
        <f t="shared" si="7"/>
        <v>No</v>
      </c>
      <c r="M58" s="33" t="str">
        <f t="shared" si="8"/>
        <v>No</v>
      </c>
      <c r="N58" s="33" t="str">
        <f t="shared" si="9"/>
        <v>No</v>
      </c>
      <c r="O58" s="33" t="str">
        <f t="shared" si="10"/>
        <v>Yes</v>
      </c>
      <c r="P58" s="33" t="str">
        <f t="shared" si="11"/>
        <v>No</v>
      </c>
      <c r="Q58" s="33" t="str">
        <f t="shared" si="12"/>
        <v>No</v>
      </c>
      <c r="R58" s="33" t="str">
        <f t="shared" si="13"/>
        <v>No</v>
      </c>
      <c r="S58" s="33" t="str">
        <f t="shared" si="14"/>
        <v>No</v>
      </c>
      <c r="T58" s="33" t="str">
        <f t="shared" si="15"/>
        <v>No</v>
      </c>
      <c r="U58" s="33" t="str">
        <f t="shared" si="16"/>
        <v>No</v>
      </c>
    </row>
    <row r="59" spans="1:21" ht="15.6">
      <c r="A59" s="36" t="s">
        <v>89</v>
      </c>
      <c r="B59" s="40">
        <v>54898</v>
      </c>
      <c r="C59" s="8">
        <f t="shared" si="17"/>
        <v>-5.7295125945984069E-4</v>
      </c>
      <c r="D59" s="8">
        <f t="shared" si="18"/>
        <v>5.7295125945984069E-4</v>
      </c>
      <c r="E59" s="6">
        <v>1</v>
      </c>
      <c r="F59" s="8">
        <f t="shared" si="19"/>
        <v>1.1229517401579103E-2</v>
      </c>
      <c r="G59" s="8">
        <f t="shared" si="20"/>
        <v>1.1235955056179775E-2</v>
      </c>
      <c r="H59" s="8">
        <f t="shared" si="21"/>
        <v>-6.4376546006720409E-6</v>
      </c>
      <c r="I59" s="8">
        <f t="shared" si="22"/>
        <v>6.4376546006720409E-6</v>
      </c>
      <c r="J59" s="33" t="str">
        <f t="shared" si="5"/>
        <v>No</v>
      </c>
      <c r="K59" s="33" t="str">
        <f t="shared" si="6"/>
        <v>No</v>
      </c>
      <c r="L59" s="33" t="str">
        <f t="shared" si="7"/>
        <v>No</v>
      </c>
      <c r="M59" s="33" t="str">
        <f t="shared" si="8"/>
        <v>No</v>
      </c>
      <c r="N59" s="33" t="str">
        <f t="shared" si="9"/>
        <v>No</v>
      </c>
      <c r="O59" s="33" t="str">
        <f t="shared" si="10"/>
        <v>Yes</v>
      </c>
      <c r="P59" s="33" t="str">
        <f t="shared" si="11"/>
        <v>No</v>
      </c>
      <c r="Q59" s="33" t="str">
        <f t="shared" si="12"/>
        <v>No</v>
      </c>
      <c r="R59" s="33" t="str">
        <f t="shared" si="13"/>
        <v>No</v>
      </c>
      <c r="S59" s="33" t="str">
        <f t="shared" si="14"/>
        <v>No</v>
      </c>
      <c r="T59" s="33" t="str">
        <f t="shared" si="15"/>
        <v>No</v>
      </c>
      <c r="U59" s="33" t="str">
        <f t="shared" si="16"/>
        <v>No</v>
      </c>
    </row>
    <row r="60" spans="1:21" ht="15.6">
      <c r="A60" s="36" t="s">
        <v>90</v>
      </c>
      <c r="B60" s="40">
        <v>54933</v>
      </c>
      <c r="C60" s="8">
        <f t="shared" si="17"/>
        <v>6.4229452149305435E-5</v>
      </c>
      <c r="D60" s="8">
        <f t="shared" si="18"/>
        <v>6.4229452149305435E-5</v>
      </c>
      <c r="E60" s="6">
        <v>1</v>
      </c>
      <c r="F60" s="8">
        <f t="shared" si="19"/>
        <v>1.1236676735417409E-2</v>
      </c>
      <c r="G60" s="8">
        <f t="shared" si="20"/>
        <v>1.1235955056179775E-2</v>
      </c>
      <c r="H60" s="8">
        <f t="shared" si="21"/>
        <v>7.2167923763355457E-7</v>
      </c>
      <c r="I60" s="8">
        <f t="shared" si="22"/>
        <v>7.2167923763355457E-7</v>
      </c>
      <c r="J60" s="33" t="str">
        <f t="shared" si="5"/>
        <v>No</v>
      </c>
      <c r="K60" s="33" t="str">
        <f t="shared" si="6"/>
        <v>No</v>
      </c>
      <c r="L60" s="33" t="str">
        <f t="shared" si="7"/>
        <v>No</v>
      </c>
      <c r="M60" s="33" t="str">
        <f t="shared" si="8"/>
        <v>No</v>
      </c>
      <c r="N60" s="33" t="str">
        <f t="shared" si="9"/>
        <v>No</v>
      </c>
      <c r="O60" s="33" t="str">
        <f t="shared" si="10"/>
        <v>No</v>
      </c>
      <c r="P60" s="33" t="str">
        <f t="shared" si="11"/>
        <v>Yes</v>
      </c>
      <c r="Q60" s="33" t="str">
        <f t="shared" si="12"/>
        <v>No</v>
      </c>
      <c r="R60" s="33" t="str">
        <f t="shared" si="13"/>
        <v>No</v>
      </c>
      <c r="S60" s="33" t="str">
        <f t="shared" si="14"/>
        <v>No</v>
      </c>
      <c r="T60" s="33" t="str">
        <f t="shared" si="15"/>
        <v>No</v>
      </c>
      <c r="U60" s="33" t="str">
        <f t="shared" si="16"/>
        <v>No</v>
      </c>
    </row>
    <row r="61" spans="1:21" ht="15.6">
      <c r="A61" s="36" t="s">
        <v>91</v>
      </c>
      <c r="B61" s="40">
        <v>56029</v>
      </c>
      <c r="C61" s="8">
        <f t="shared" si="17"/>
        <v>2.0017088307109996E-2</v>
      </c>
      <c r="D61" s="8">
        <f t="shared" si="18"/>
        <v>2.0017088307109996E-2</v>
      </c>
      <c r="E61" s="6">
        <v>1</v>
      </c>
      <c r="F61" s="8">
        <f t="shared" si="19"/>
        <v>1.1460866160754046E-2</v>
      </c>
      <c r="G61" s="8">
        <f t="shared" si="20"/>
        <v>1.1235955056179775E-2</v>
      </c>
      <c r="H61" s="8">
        <f t="shared" si="21"/>
        <v>2.2491110457427063E-4</v>
      </c>
      <c r="I61" s="8">
        <f t="shared" si="22"/>
        <v>2.2491110457427063E-4</v>
      </c>
      <c r="J61" s="33" t="str">
        <f t="shared" si="5"/>
        <v>No</v>
      </c>
      <c r="K61" s="33" t="str">
        <f t="shared" si="6"/>
        <v>No</v>
      </c>
      <c r="L61" s="33" t="str">
        <f t="shared" si="7"/>
        <v>No</v>
      </c>
      <c r="M61" s="33" t="str">
        <f t="shared" si="8"/>
        <v>No</v>
      </c>
      <c r="N61" s="33" t="str">
        <f t="shared" si="9"/>
        <v>No</v>
      </c>
      <c r="O61" s="33" t="str">
        <f t="shared" si="10"/>
        <v>No</v>
      </c>
      <c r="P61" s="33" t="str">
        <f t="shared" si="11"/>
        <v>Yes</v>
      </c>
      <c r="Q61" s="33" t="str">
        <f t="shared" si="12"/>
        <v>No</v>
      </c>
      <c r="R61" s="33" t="str">
        <f t="shared" si="13"/>
        <v>No</v>
      </c>
      <c r="S61" s="33" t="str">
        <f t="shared" si="14"/>
        <v>No</v>
      </c>
      <c r="T61" s="33" t="str">
        <f t="shared" si="15"/>
        <v>No</v>
      </c>
      <c r="U61" s="33" t="str">
        <f t="shared" si="16"/>
        <v>No</v>
      </c>
    </row>
    <row r="62" spans="1:21" ht="15.6">
      <c r="A62" s="36" t="s">
        <v>92</v>
      </c>
      <c r="B62" s="40">
        <v>57463</v>
      </c>
      <c r="C62" s="8">
        <f t="shared" si="17"/>
        <v>4.6123292319896154E-2</v>
      </c>
      <c r="D62" s="8">
        <f t="shared" si="18"/>
        <v>4.6123292319896154E-2</v>
      </c>
      <c r="E62" s="6">
        <v>1</v>
      </c>
      <c r="F62" s="8">
        <f t="shared" si="19"/>
        <v>1.1754194295729171E-2</v>
      </c>
      <c r="G62" s="8">
        <f t="shared" si="20"/>
        <v>1.1235955056179775E-2</v>
      </c>
      <c r="H62" s="8">
        <f t="shared" si="21"/>
        <v>5.1823923954939614E-4</v>
      </c>
      <c r="I62" s="8">
        <f t="shared" si="22"/>
        <v>5.1823923954939614E-4</v>
      </c>
      <c r="J62" s="33" t="str">
        <f t="shared" si="5"/>
        <v>No</v>
      </c>
      <c r="K62" s="33" t="str">
        <f t="shared" si="6"/>
        <v>No</v>
      </c>
      <c r="L62" s="33" t="str">
        <f t="shared" si="7"/>
        <v>No</v>
      </c>
      <c r="M62" s="33" t="str">
        <f t="shared" si="8"/>
        <v>No</v>
      </c>
      <c r="N62" s="33" t="str">
        <f t="shared" si="9"/>
        <v>No</v>
      </c>
      <c r="O62" s="33" t="str">
        <f t="shared" si="10"/>
        <v>No</v>
      </c>
      <c r="P62" s="33" t="str">
        <f t="shared" si="11"/>
        <v>Yes</v>
      </c>
      <c r="Q62" s="33" t="str">
        <f t="shared" si="12"/>
        <v>No</v>
      </c>
      <c r="R62" s="33" t="str">
        <f t="shared" si="13"/>
        <v>No</v>
      </c>
      <c r="S62" s="33" t="str">
        <f t="shared" si="14"/>
        <v>No</v>
      </c>
      <c r="T62" s="33" t="str">
        <f t="shared" si="15"/>
        <v>No</v>
      </c>
      <c r="U62" s="33" t="str">
        <f t="shared" si="16"/>
        <v>No</v>
      </c>
    </row>
    <row r="63" spans="1:21" ht="15.6">
      <c r="A63" s="36" t="s">
        <v>93</v>
      </c>
      <c r="B63" s="40">
        <v>60036</v>
      </c>
      <c r="C63" s="8">
        <f t="shared" si="17"/>
        <v>9.2965177204762814E-2</v>
      </c>
      <c r="D63" s="8">
        <f t="shared" si="18"/>
        <v>9.2965177204762814E-2</v>
      </c>
      <c r="E63" s="6">
        <v>1</v>
      </c>
      <c r="F63" s="8">
        <f t="shared" si="19"/>
        <v>1.228050760904228E-2</v>
      </c>
      <c r="G63" s="8">
        <f t="shared" si="20"/>
        <v>1.1235955056179775E-2</v>
      </c>
      <c r="H63" s="8">
        <f t="shared" si="21"/>
        <v>1.0445525528625047E-3</v>
      </c>
      <c r="I63" s="8">
        <f t="shared" si="22"/>
        <v>1.0445525528625047E-3</v>
      </c>
      <c r="J63" s="33" t="str">
        <f t="shared" si="5"/>
        <v>No</v>
      </c>
      <c r="K63" s="33" t="str">
        <f t="shared" si="6"/>
        <v>No</v>
      </c>
      <c r="L63" s="33" t="str">
        <f t="shared" si="7"/>
        <v>No</v>
      </c>
      <c r="M63" s="33" t="str">
        <f t="shared" si="8"/>
        <v>No</v>
      </c>
      <c r="N63" s="33" t="str">
        <f t="shared" si="9"/>
        <v>No</v>
      </c>
      <c r="O63" s="33" t="str">
        <f t="shared" si="10"/>
        <v>No</v>
      </c>
      <c r="P63" s="33" t="str">
        <f t="shared" si="11"/>
        <v>No</v>
      </c>
      <c r="Q63" s="33" t="str">
        <f t="shared" si="12"/>
        <v>Yes</v>
      </c>
      <c r="R63" s="33" t="str">
        <f t="shared" si="13"/>
        <v>No</v>
      </c>
      <c r="S63" s="33" t="str">
        <f t="shared" si="14"/>
        <v>No</v>
      </c>
      <c r="T63" s="33" t="str">
        <f t="shared" si="15"/>
        <v>No</v>
      </c>
      <c r="U63" s="33" t="str">
        <f t="shared" si="16"/>
        <v>No</v>
      </c>
    </row>
    <row r="64" spans="1:21" ht="15.6">
      <c r="A64" s="36" t="s">
        <v>94</v>
      </c>
      <c r="B64" s="40">
        <v>48473</v>
      </c>
      <c r="C64" s="8">
        <f t="shared" si="17"/>
        <v>-0.11754112474771024</v>
      </c>
      <c r="D64" s="8">
        <f t="shared" si="18"/>
        <v>0.11754112474771024</v>
      </c>
      <c r="E64" s="6">
        <v>1</v>
      </c>
      <c r="F64" s="8">
        <f t="shared" si="19"/>
        <v>9.9152682612616838E-3</v>
      </c>
      <c r="G64" s="8">
        <f t="shared" si="20"/>
        <v>1.1235955056179775E-2</v>
      </c>
      <c r="H64" s="8">
        <f t="shared" si="21"/>
        <v>-1.3206867949180912E-3</v>
      </c>
      <c r="I64" s="8">
        <f t="shared" si="22"/>
        <v>1.3206867949180912E-3</v>
      </c>
      <c r="J64" s="33" t="str">
        <f t="shared" si="5"/>
        <v>No</v>
      </c>
      <c r="K64" s="33" t="str">
        <f t="shared" si="6"/>
        <v>No</v>
      </c>
      <c r="L64" s="33" t="str">
        <f t="shared" si="7"/>
        <v>No</v>
      </c>
      <c r="M64" s="33" t="str">
        <f t="shared" si="8"/>
        <v>Yes</v>
      </c>
      <c r="N64" s="33" t="str">
        <f t="shared" si="9"/>
        <v>No</v>
      </c>
      <c r="O64" s="33" t="str">
        <f t="shared" si="10"/>
        <v>No</v>
      </c>
      <c r="P64" s="33" t="str">
        <f t="shared" si="11"/>
        <v>No</v>
      </c>
      <c r="Q64" s="33" t="str">
        <f t="shared" si="12"/>
        <v>No</v>
      </c>
      <c r="R64" s="33" t="str">
        <f t="shared" si="13"/>
        <v>No</v>
      </c>
      <c r="S64" s="33" t="str">
        <f t="shared" si="14"/>
        <v>No</v>
      </c>
      <c r="T64" s="33" t="str">
        <f t="shared" si="15"/>
        <v>No</v>
      </c>
      <c r="U64" s="33" t="str">
        <f t="shared" si="16"/>
        <v>No</v>
      </c>
    </row>
    <row r="65" spans="1:21" ht="15.6">
      <c r="A65" s="36" t="s">
        <v>95</v>
      </c>
      <c r="B65" s="40">
        <v>53527</v>
      </c>
      <c r="C65" s="8">
        <f t="shared" si="17"/>
        <v>-2.5532229991349537E-2</v>
      </c>
      <c r="D65" s="8">
        <f t="shared" si="18"/>
        <v>2.5532229991349537E-2</v>
      </c>
      <c r="E65" s="6">
        <v>1</v>
      </c>
      <c r="F65" s="8">
        <f t="shared" si="19"/>
        <v>1.0949076067512928E-2</v>
      </c>
      <c r="G65" s="8">
        <f t="shared" si="20"/>
        <v>1.1235955056179775E-2</v>
      </c>
      <c r="H65" s="8">
        <f t="shared" si="21"/>
        <v>-2.8687898866684713E-4</v>
      </c>
      <c r="I65" s="8">
        <f t="shared" si="22"/>
        <v>2.8687898866684713E-4</v>
      </c>
      <c r="J65" s="33" t="str">
        <f t="shared" si="5"/>
        <v>No</v>
      </c>
      <c r="K65" s="33" t="str">
        <f t="shared" si="6"/>
        <v>No</v>
      </c>
      <c r="L65" s="33" t="str">
        <f t="shared" si="7"/>
        <v>No</v>
      </c>
      <c r="M65" s="33" t="str">
        <f t="shared" si="8"/>
        <v>No</v>
      </c>
      <c r="N65" s="33" t="str">
        <f t="shared" si="9"/>
        <v>No</v>
      </c>
      <c r="O65" s="33" t="str">
        <f t="shared" si="10"/>
        <v>Yes</v>
      </c>
      <c r="P65" s="33" t="str">
        <f t="shared" si="11"/>
        <v>No</v>
      </c>
      <c r="Q65" s="33" t="str">
        <f t="shared" si="12"/>
        <v>No</v>
      </c>
      <c r="R65" s="33" t="str">
        <f t="shared" si="13"/>
        <v>No</v>
      </c>
      <c r="S65" s="33" t="str">
        <f t="shared" si="14"/>
        <v>No</v>
      </c>
      <c r="T65" s="33" t="str">
        <f t="shared" si="15"/>
        <v>No</v>
      </c>
      <c r="U65" s="33" t="str">
        <f t="shared" si="16"/>
        <v>No</v>
      </c>
    </row>
    <row r="66" spans="1:21" ht="15.6">
      <c r="A66" s="36" t="s">
        <v>96</v>
      </c>
      <c r="B66" s="40">
        <v>53580</v>
      </c>
      <c r="C66" s="8">
        <f t="shared" si="17"/>
        <v>-2.45673563423414E-2</v>
      </c>
      <c r="D66" s="8">
        <f t="shared" ref="D66:D90" si="23">ABS(C66)</f>
        <v>2.45673563423414E-2</v>
      </c>
      <c r="E66" s="6">
        <v>1</v>
      </c>
      <c r="F66" s="8">
        <f t="shared" ref="F66:F90" si="24">B66/B$91</f>
        <v>1.0959917344468075E-2</v>
      </c>
      <c r="G66" s="8">
        <f t="shared" ref="G66:G90" si="25">E66/E$91</f>
        <v>1.1235955056179775E-2</v>
      </c>
      <c r="H66" s="8">
        <f t="shared" ref="H66:H90" si="26">F66-G66</f>
        <v>-2.760377117116998E-4</v>
      </c>
      <c r="I66" s="8">
        <f t="shared" ref="I66:I90" si="27">ABS(H66)</f>
        <v>2.760377117116998E-4</v>
      </c>
      <c r="J66" s="33" t="str">
        <f t="shared" ref="J66:J90" si="28">IF(C66&lt;-0.25, "Yes","No")</f>
        <v>No</v>
      </c>
      <c r="K66" s="33" t="str">
        <f t="shared" ref="K66:K90" si="29">IF(AND(C66&gt;-0.25,C66&lt;-0.2),"Yes", "No")</f>
        <v>No</v>
      </c>
      <c r="L66" s="33" t="str">
        <f t="shared" ref="L66:L90" si="30">IF(AND(C66&gt;-0.2,C66&lt;-0.15),"Yes", "No")</f>
        <v>No</v>
      </c>
      <c r="M66" s="33" t="str">
        <f t="shared" ref="M66:M90" si="31">IF(AND(C66&gt;-0.15,C66&lt;-0.1),"Yes", "No")</f>
        <v>No</v>
      </c>
      <c r="N66" s="33" t="str">
        <f t="shared" ref="N66:N90" si="32">IF(AND(C66&gt;-0.1,C66&lt;-0.05),"Yes", "No")</f>
        <v>No</v>
      </c>
      <c r="O66" s="33" t="str">
        <f t="shared" ref="O66:O90" si="33">IF(AND(C66&gt;-0.05,C66&lt;0),"Yes", "No")</f>
        <v>Yes</v>
      </c>
      <c r="P66" s="33" t="str">
        <f t="shared" ref="P66:P90" si="34">IF(AND(C66&gt;0, C66&lt;0.05),"Yes", "No")</f>
        <v>No</v>
      </c>
      <c r="Q66" s="33" t="str">
        <f t="shared" ref="Q66:Q90" si="35">IF(AND(C66&gt;0.05, C66&lt;0.1),"Yes", "No")</f>
        <v>No</v>
      </c>
      <c r="R66" s="33" t="str">
        <f t="shared" ref="R66:R90" si="36">IF(AND(C66&gt;0.1, C66&lt;0.15),"Yes", "No")</f>
        <v>No</v>
      </c>
      <c r="S66" s="33" t="str">
        <f t="shared" ref="S66:S90" si="37">IF(AND(C66&gt;0.15, C66&lt;0.2),"Yes", "No")</f>
        <v>No</v>
      </c>
      <c r="T66" s="33" t="str">
        <f t="shared" ref="T66:T90" si="38">IF(AND(C66&gt;0.2, C66&lt;0.25),"Yes", "No")</f>
        <v>No</v>
      </c>
      <c r="U66" s="33" t="str">
        <f t="shared" ref="U66:U90" si="39">IF(C66&gt;0.25, "Yes","No")</f>
        <v>No</v>
      </c>
    </row>
    <row r="67" spans="1:21" ht="15.6">
      <c r="A67" s="36" t="s">
        <v>97</v>
      </c>
      <c r="B67" s="40">
        <v>53798</v>
      </c>
      <c r="C67" s="8">
        <f t="shared" ref="C67:C90" si="40">(B67-C$91)/C$91</f>
        <v>-2.0598630767175864E-2</v>
      </c>
      <c r="D67" s="8">
        <f t="shared" si="23"/>
        <v>2.0598630767175864E-2</v>
      </c>
      <c r="E67" s="6">
        <v>1</v>
      </c>
      <c r="F67" s="8">
        <f t="shared" si="24"/>
        <v>1.1004509766660946E-2</v>
      </c>
      <c r="G67" s="8">
        <f t="shared" si="25"/>
        <v>1.1235955056179775E-2</v>
      </c>
      <c r="H67" s="8">
        <f t="shared" si="26"/>
        <v>-2.3144528951882931E-4</v>
      </c>
      <c r="I67" s="8">
        <f t="shared" si="27"/>
        <v>2.3144528951882931E-4</v>
      </c>
      <c r="J67" s="33" t="str">
        <f t="shared" si="28"/>
        <v>No</v>
      </c>
      <c r="K67" s="33" t="str">
        <f t="shared" si="29"/>
        <v>No</v>
      </c>
      <c r="L67" s="33" t="str">
        <f t="shared" si="30"/>
        <v>No</v>
      </c>
      <c r="M67" s="33" t="str">
        <f t="shared" si="31"/>
        <v>No</v>
      </c>
      <c r="N67" s="33" t="str">
        <f t="shared" si="32"/>
        <v>No</v>
      </c>
      <c r="O67" s="33" t="str">
        <f t="shared" si="33"/>
        <v>Yes</v>
      </c>
      <c r="P67" s="33" t="str">
        <f t="shared" si="34"/>
        <v>No</v>
      </c>
      <c r="Q67" s="33" t="str">
        <f t="shared" si="35"/>
        <v>No</v>
      </c>
      <c r="R67" s="33" t="str">
        <f t="shared" si="36"/>
        <v>No</v>
      </c>
      <c r="S67" s="33" t="str">
        <f t="shared" si="37"/>
        <v>No</v>
      </c>
      <c r="T67" s="33" t="str">
        <f t="shared" si="38"/>
        <v>No</v>
      </c>
      <c r="U67" s="33" t="str">
        <f t="shared" si="39"/>
        <v>No</v>
      </c>
    </row>
    <row r="68" spans="1:21" ht="15.6">
      <c r="A68" s="36" t="s">
        <v>98</v>
      </c>
      <c r="B68" s="40">
        <v>54542</v>
      </c>
      <c r="C68" s="8">
        <f t="shared" si="40"/>
        <v>-7.0539893546842985E-3</v>
      </c>
      <c r="D68" s="8">
        <f t="shared" si="23"/>
        <v>7.0539893546842985E-3</v>
      </c>
      <c r="E68" s="6">
        <v>1</v>
      </c>
      <c r="F68" s="8">
        <f t="shared" si="24"/>
        <v>1.1156696748823773E-2</v>
      </c>
      <c r="G68" s="8">
        <f t="shared" si="25"/>
        <v>1.1235955056179775E-2</v>
      </c>
      <c r="H68" s="8">
        <f t="shared" si="26"/>
        <v>-7.9258307356002214E-5</v>
      </c>
      <c r="I68" s="8">
        <f t="shared" si="27"/>
        <v>7.9258307356002214E-5</v>
      </c>
      <c r="J68" s="33" t="str">
        <f t="shared" si="28"/>
        <v>No</v>
      </c>
      <c r="K68" s="33" t="str">
        <f t="shared" si="29"/>
        <v>No</v>
      </c>
      <c r="L68" s="33" t="str">
        <f t="shared" si="30"/>
        <v>No</v>
      </c>
      <c r="M68" s="33" t="str">
        <f t="shared" si="31"/>
        <v>No</v>
      </c>
      <c r="N68" s="33" t="str">
        <f t="shared" si="32"/>
        <v>No</v>
      </c>
      <c r="O68" s="33" t="str">
        <f t="shared" si="33"/>
        <v>Yes</v>
      </c>
      <c r="P68" s="33" t="str">
        <f t="shared" si="34"/>
        <v>No</v>
      </c>
      <c r="Q68" s="33" t="str">
        <f t="shared" si="35"/>
        <v>No</v>
      </c>
      <c r="R68" s="33" t="str">
        <f t="shared" si="36"/>
        <v>No</v>
      </c>
      <c r="S68" s="33" t="str">
        <f t="shared" si="37"/>
        <v>No</v>
      </c>
      <c r="T68" s="33" t="str">
        <f t="shared" si="38"/>
        <v>No</v>
      </c>
      <c r="U68" s="33" t="str">
        <f t="shared" si="39"/>
        <v>No</v>
      </c>
    </row>
    <row r="69" spans="1:21" ht="15.6">
      <c r="A69" s="36" t="s">
        <v>99</v>
      </c>
      <c r="B69" s="40">
        <v>55066</v>
      </c>
      <c r="C69" s="8">
        <f t="shared" si="40"/>
        <v>2.4855161562640608E-3</v>
      </c>
      <c r="D69" s="8">
        <f t="shared" si="23"/>
        <v>2.4855161562640608E-3</v>
      </c>
      <c r="E69" s="6">
        <v>1</v>
      </c>
      <c r="F69" s="8">
        <f t="shared" si="24"/>
        <v>1.1263882204002968E-2</v>
      </c>
      <c r="G69" s="8">
        <f t="shared" si="25"/>
        <v>1.1235955056179775E-2</v>
      </c>
      <c r="H69" s="8">
        <f t="shared" si="26"/>
        <v>2.7927147823193429E-5</v>
      </c>
      <c r="I69" s="8">
        <f t="shared" si="27"/>
        <v>2.7927147823193429E-5</v>
      </c>
      <c r="J69" s="33" t="str">
        <f t="shared" si="28"/>
        <v>No</v>
      </c>
      <c r="K69" s="33" t="str">
        <f t="shared" si="29"/>
        <v>No</v>
      </c>
      <c r="L69" s="33" t="str">
        <f t="shared" si="30"/>
        <v>No</v>
      </c>
      <c r="M69" s="33" t="str">
        <f t="shared" si="31"/>
        <v>No</v>
      </c>
      <c r="N69" s="33" t="str">
        <f t="shared" si="32"/>
        <v>No</v>
      </c>
      <c r="O69" s="33" t="str">
        <f t="shared" si="33"/>
        <v>No</v>
      </c>
      <c r="P69" s="33" t="str">
        <f t="shared" si="34"/>
        <v>Yes</v>
      </c>
      <c r="Q69" s="33" t="str">
        <f t="shared" si="35"/>
        <v>No</v>
      </c>
      <c r="R69" s="33" t="str">
        <f t="shared" si="36"/>
        <v>No</v>
      </c>
      <c r="S69" s="33" t="str">
        <f t="shared" si="37"/>
        <v>No</v>
      </c>
      <c r="T69" s="33" t="str">
        <f t="shared" si="38"/>
        <v>No</v>
      </c>
      <c r="U69" s="33" t="str">
        <f t="shared" si="39"/>
        <v>No</v>
      </c>
    </row>
    <row r="70" spans="1:21" ht="15.6">
      <c r="A70" s="36" t="s">
        <v>100</v>
      </c>
      <c r="B70" s="40">
        <v>55904</v>
      </c>
      <c r="C70" s="8">
        <f t="shared" si="40"/>
        <v>1.7741442908505902E-2</v>
      </c>
      <c r="D70" s="8">
        <f t="shared" si="23"/>
        <v>1.7741442908505902E-2</v>
      </c>
      <c r="E70" s="6">
        <v>1</v>
      </c>
      <c r="F70" s="8">
        <f t="shared" si="24"/>
        <v>1.1435297111331528E-2</v>
      </c>
      <c r="G70" s="8">
        <f t="shared" si="25"/>
        <v>1.1235955056179775E-2</v>
      </c>
      <c r="H70" s="8">
        <f t="shared" si="26"/>
        <v>1.9934205515175288E-4</v>
      </c>
      <c r="I70" s="8">
        <f t="shared" si="27"/>
        <v>1.9934205515175288E-4</v>
      </c>
      <c r="J70" s="33" t="str">
        <f t="shared" si="28"/>
        <v>No</v>
      </c>
      <c r="K70" s="33" t="str">
        <f t="shared" si="29"/>
        <v>No</v>
      </c>
      <c r="L70" s="33" t="str">
        <f t="shared" si="30"/>
        <v>No</v>
      </c>
      <c r="M70" s="33" t="str">
        <f t="shared" si="31"/>
        <v>No</v>
      </c>
      <c r="N70" s="33" t="str">
        <f t="shared" si="32"/>
        <v>No</v>
      </c>
      <c r="O70" s="33" t="str">
        <f t="shared" si="33"/>
        <v>No</v>
      </c>
      <c r="P70" s="33" t="str">
        <f t="shared" si="34"/>
        <v>Yes</v>
      </c>
      <c r="Q70" s="33" t="str">
        <f t="shared" si="35"/>
        <v>No</v>
      </c>
      <c r="R70" s="33" t="str">
        <f t="shared" si="36"/>
        <v>No</v>
      </c>
      <c r="S70" s="33" t="str">
        <f t="shared" si="37"/>
        <v>No</v>
      </c>
      <c r="T70" s="33" t="str">
        <f t="shared" si="38"/>
        <v>No</v>
      </c>
      <c r="U70" s="33" t="str">
        <f t="shared" si="39"/>
        <v>No</v>
      </c>
    </row>
    <row r="71" spans="1:21" ht="15.6">
      <c r="A71" s="36" t="s">
        <v>101</v>
      </c>
      <c r="B71" s="40">
        <v>56378</v>
      </c>
      <c r="C71" s="8">
        <f t="shared" si="40"/>
        <v>2.6370690260012625E-2</v>
      </c>
      <c r="D71" s="8">
        <f t="shared" si="23"/>
        <v>2.6370690260012625E-2</v>
      </c>
      <c r="E71" s="6">
        <v>1</v>
      </c>
      <c r="F71" s="8">
        <f t="shared" si="24"/>
        <v>1.1532254946741715E-2</v>
      </c>
      <c r="G71" s="8">
        <f t="shared" si="25"/>
        <v>1.1235955056179775E-2</v>
      </c>
      <c r="H71" s="8">
        <f t="shared" si="26"/>
        <v>2.9629989056194003E-4</v>
      </c>
      <c r="I71" s="8">
        <f t="shared" si="27"/>
        <v>2.9629989056194003E-4</v>
      </c>
      <c r="J71" s="33" t="str">
        <f t="shared" si="28"/>
        <v>No</v>
      </c>
      <c r="K71" s="33" t="str">
        <f t="shared" si="29"/>
        <v>No</v>
      </c>
      <c r="L71" s="33" t="str">
        <f t="shared" si="30"/>
        <v>No</v>
      </c>
      <c r="M71" s="33" t="str">
        <f t="shared" si="31"/>
        <v>No</v>
      </c>
      <c r="N71" s="33" t="str">
        <f t="shared" si="32"/>
        <v>No</v>
      </c>
      <c r="O71" s="33" t="str">
        <f t="shared" si="33"/>
        <v>No</v>
      </c>
      <c r="P71" s="33" t="str">
        <f t="shared" si="34"/>
        <v>Yes</v>
      </c>
      <c r="Q71" s="33" t="str">
        <f t="shared" si="35"/>
        <v>No</v>
      </c>
      <c r="R71" s="33" t="str">
        <f t="shared" si="36"/>
        <v>No</v>
      </c>
      <c r="S71" s="33" t="str">
        <f t="shared" si="37"/>
        <v>No</v>
      </c>
      <c r="T71" s="33" t="str">
        <f t="shared" si="38"/>
        <v>No</v>
      </c>
      <c r="U71" s="33" t="str">
        <f t="shared" si="39"/>
        <v>No</v>
      </c>
    </row>
    <row r="72" spans="1:21" ht="15.6">
      <c r="A72" s="36" t="s">
        <v>102</v>
      </c>
      <c r="B72" s="40">
        <v>56995</v>
      </c>
      <c r="C72" s="8">
        <f t="shared" si="40"/>
        <v>3.7603275947522427E-2</v>
      </c>
      <c r="D72" s="8">
        <f t="shared" si="23"/>
        <v>3.7603275947522427E-2</v>
      </c>
      <c r="E72" s="6">
        <v>1</v>
      </c>
      <c r="F72" s="8">
        <f t="shared" si="24"/>
        <v>1.1658463774691263E-2</v>
      </c>
      <c r="G72" s="8">
        <f t="shared" si="25"/>
        <v>1.1235955056179775E-2</v>
      </c>
      <c r="H72" s="8">
        <f t="shared" si="26"/>
        <v>4.2250871851148841E-4</v>
      </c>
      <c r="I72" s="8">
        <f t="shared" si="27"/>
        <v>4.2250871851148841E-4</v>
      </c>
      <c r="J72" s="33" t="str">
        <f t="shared" si="28"/>
        <v>No</v>
      </c>
      <c r="K72" s="33" t="str">
        <f t="shared" si="29"/>
        <v>No</v>
      </c>
      <c r="L72" s="33" t="str">
        <f t="shared" si="30"/>
        <v>No</v>
      </c>
      <c r="M72" s="33" t="str">
        <f t="shared" si="31"/>
        <v>No</v>
      </c>
      <c r="N72" s="33" t="str">
        <f t="shared" si="32"/>
        <v>No</v>
      </c>
      <c r="O72" s="33" t="str">
        <f t="shared" si="33"/>
        <v>No</v>
      </c>
      <c r="P72" s="33" t="str">
        <f t="shared" si="34"/>
        <v>Yes</v>
      </c>
      <c r="Q72" s="33" t="str">
        <f t="shared" si="35"/>
        <v>No</v>
      </c>
      <c r="R72" s="33" t="str">
        <f t="shared" si="36"/>
        <v>No</v>
      </c>
      <c r="S72" s="33" t="str">
        <f t="shared" si="37"/>
        <v>No</v>
      </c>
      <c r="T72" s="33" t="str">
        <f t="shared" si="38"/>
        <v>No</v>
      </c>
      <c r="U72" s="33" t="str">
        <f t="shared" si="39"/>
        <v>No</v>
      </c>
    </row>
    <row r="73" spans="1:21" ht="15.6">
      <c r="A73" s="36" t="s">
        <v>103</v>
      </c>
      <c r="B73" s="40">
        <v>57287</v>
      </c>
      <c r="C73" s="8">
        <f t="shared" si="40"/>
        <v>4.2919183598661592E-2</v>
      </c>
      <c r="D73" s="8">
        <f t="shared" si="23"/>
        <v>4.2919183598661592E-2</v>
      </c>
      <c r="E73" s="6">
        <v>1</v>
      </c>
      <c r="F73" s="8">
        <f t="shared" si="24"/>
        <v>1.1718193074142265E-2</v>
      </c>
      <c r="G73" s="8">
        <f t="shared" si="25"/>
        <v>1.1235955056179775E-2</v>
      </c>
      <c r="H73" s="8">
        <f t="shared" si="26"/>
        <v>4.8223801796249029E-4</v>
      </c>
      <c r="I73" s="8">
        <f t="shared" si="27"/>
        <v>4.8223801796249029E-4</v>
      </c>
      <c r="J73" s="33" t="str">
        <f t="shared" si="28"/>
        <v>No</v>
      </c>
      <c r="K73" s="33" t="str">
        <f t="shared" si="29"/>
        <v>No</v>
      </c>
      <c r="L73" s="33" t="str">
        <f t="shared" si="30"/>
        <v>No</v>
      </c>
      <c r="M73" s="33" t="str">
        <f t="shared" si="31"/>
        <v>No</v>
      </c>
      <c r="N73" s="33" t="str">
        <f t="shared" si="32"/>
        <v>No</v>
      </c>
      <c r="O73" s="33" t="str">
        <f t="shared" si="33"/>
        <v>No</v>
      </c>
      <c r="P73" s="33" t="str">
        <f t="shared" si="34"/>
        <v>Yes</v>
      </c>
      <c r="Q73" s="33" t="str">
        <f t="shared" si="35"/>
        <v>No</v>
      </c>
      <c r="R73" s="33" t="str">
        <f t="shared" si="36"/>
        <v>No</v>
      </c>
      <c r="S73" s="33" t="str">
        <f t="shared" si="37"/>
        <v>No</v>
      </c>
      <c r="T73" s="33" t="str">
        <f t="shared" si="38"/>
        <v>No</v>
      </c>
      <c r="U73" s="33" t="str">
        <f t="shared" si="39"/>
        <v>No</v>
      </c>
    </row>
    <row r="74" spans="1:21" ht="15.6">
      <c r="A74" s="36" t="s">
        <v>104</v>
      </c>
      <c r="B74" s="40">
        <v>59123</v>
      </c>
      <c r="C74" s="8">
        <f t="shared" si="40"/>
        <v>7.6343863213358523E-2</v>
      </c>
      <c r="D74" s="8">
        <f t="shared" si="23"/>
        <v>7.6343863213358523E-2</v>
      </c>
      <c r="E74" s="6">
        <v>1</v>
      </c>
      <c r="F74" s="8">
        <f t="shared" si="24"/>
        <v>1.2093751272060209E-2</v>
      </c>
      <c r="G74" s="8">
        <f t="shared" si="25"/>
        <v>1.1235955056179775E-2</v>
      </c>
      <c r="H74" s="8">
        <f t="shared" si="26"/>
        <v>8.5779621588043427E-4</v>
      </c>
      <c r="I74" s="8">
        <f t="shared" si="27"/>
        <v>8.5779621588043427E-4</v>
      </c>
      <c r="J74" s="33" t="str">
        <f t="shared" si="28"/>
        <v>No</v>
      </c>
      <c r="K74" s="33" t="str">
        <f t="shared" si="29"/>
        <v>No</v>
      </c>
      <c r="L74" s="33" t="str">
        <f t="shared" si="30"/>
        <v>No</v>
      </c>
      <c r="M74" s="33" t="str">
        <f t="shared" si="31"/>
        <v>No</v>
      </c>
      <c r="N74" s="33" t="str">
        <f t="shared" si="32"/>
        <v>No</v>
      </c>
      <c r="O74" s="33" t="str">
        <f t="shared" si="33"/>
        <v>No</v>
      </c>
      <c r="P74" s="33" t="str">
        <f t="shared" si="34"/>
        <v>No</v>
      </c>
      <c r="Q74" s="33" t="str">
        <f t="shared" si="35"/>
        <v>Yes</v>
      </c>
      <c r="R74" s="33" t="str">
        <f t="shared" si="36"/>
        <v>No</v>
      </c>
      <c r="S74" s="33" t="str">
        <f t="shared" si="37"/>
        <v>No</v>
      </c>
      <c r="T74" s="33" t="str">
        <f t="shared" si="38"/>
        <v>No</v>
      </c>
      <c r="U74" s="33" t="str">
        <f t="shared" si="39"/>
        <v>No</v>
      </c>
    </row>
    <row r="75" spans="1:21" ht="15.6">
      <c r="A75" s="36" t="s">
        <v>105</v>
      </c>
      <c r="B75" s="40">
        <v>53130</v>
      </c>
      <c r="C75" s="8">
        <f t="shared" si="40"/>
        <v>-3.2759679777316135E-2</v>
      </c>
      <c r="D75" s="8">
        <f t="shared" si="23"/>
        <v>3.2759679777316135E-2</v>
      </c>
      <c r="E75" s="6">
        <v>1</v>
      </c>
      <c r="F75" s="8">
        <f t="shared" si="24"/>
        <v>1.0867868766547011E-2</v>
      </c>
      <c r="G75" s="8">
        <f t="shared" si="25"/>
        <v>1.1235955056179775E-2</v>
      </c>
      <c r="H75" s="8">
        <f t="shared" si="26"/>
        <v>-3.6808628963276406E-4</v>
      </c>
      <c r="I75" s="8">
        <f t="shared" si="27"/>
        <v>3.6808628963276406E-4</v>
      </c>
      <c r="J75" s="33" t="str">
        <f t="shared" si="28"/>
        <v>No</v>
      </c>
      <c r="K75" s="33" t="str">
        <f t="shared" si="29"/>
        <v>No</v>
      </c>
      <c r="L75" s="33" t="str">
        <f t="shared" si="30"/>
        <v>No</v>
      </c>
      <c r="M75" s="33" t="str">
        <f t="shared" si="31"/>
        <v>No</v>
      </c>
      <c r="N75" s="33" t="str">
        <f t="shared" si="32"/>
        <v>No</v>
      </c>
      <c r="O75" s="33" t="str">
        <f t="shared" si="33"/>
        <v>Yes</v>
      </c>
      <c r="P75" s="33" t="str">
        <f t="shared" si="34"/>
        <v>No</v>
      </c>
      <c r="Q75" s="33" t="str">
        <f t="shared" si="35"/>
        <v>No</v>
      </c>
      <c r="R75" s="33" t="str">
        <f t="shared" si="36"/>
        <v>No</v>
      </c>
      <c r="S75" s="33" t="str">
        <f t="shared" si="37"/>
        <v>No</v>
      </c>
      <c r="T75" s="33" t="str">
        <f t="shared" si="38"/>
        <v>No</v>
      </c>
      <c r="U75" s="33" t="str">
        <f t="shared" si="39"/>
        <v>No</v>
      </c>
    </row>
    <row r="76" spans="1:21" ht="15.6">
      <c r="A76" s="36" t="s">
        <v>106</v>
      </c>
      <c r="B76" s="40">
        <v>53505</v>
      </c>
      <c r="C76" s="8">
        <f t="shared" si="40"/>
        <v>-2.5932743581503857E-2</v>
      </c>
      <c r="D76" s="8">
        <f t="shared" si="23"/>
        <v>2.5932743581503857E-2</v>
      </c>
      <c r="E76" s="6">
        <v>1</v>
      </c>
      <c r="F76" s="8">
        <f t="shared" si="24"/>
        <v>1.0944575914814564E-2</v>
      </c>
      <c r="G76" s="8">
        <f t="shared" si="25"/>
        <v>1.1235955056179775E-2</v>
      </c>
      <c r="H76" s="8">
        <f t="shared" si="26"/>
        <v>-2.913791413652108E-4</v>
      </c>
      <c r="I76" s="8">
        <f t="shared" si="27"/>
        <v>2.913791413652108E-4</v>
      </c>
      <c r="J76" s="33" t="str">
        <f t="shared" si="28"/>
        <v>No</v>
      </c>
      <c r="K76" s="33" t="str">
        <f t="shared" si="29"/>
        <v>No</v>
      </c>
      <c r="L76" s="33" t="str">
        <f t="shared" si="30"/>
        <v>No</v>
      </c>
      <c r="M76" s="33" t="str">
        <f t="shared" si="31"/>
        <v>No</v>
      </c>
      <c r="N76" s="33" t="str">
        <f t="shared" si="32"/>
        <v>No</v>
      </c>
      <c r="O76" s="33" t="str">
        <f t="shared" si="33"/>
        <v>Yes</v>
      </c>
      <c r="P76" s="33" t="str">
        <f t="shared" si="34"/>
        <v>No</v>
      </c>
      <c r="Q76" s="33" t="str">
        <f t="shared" si="35"/>
        <v>No</v>
      </c>
      <c r="R76" s="33" t="str">
        <f t="shared" si="36"/>
        <v>No</v>
      </c>
      <c r="S76" s="33" t="str">
        <f t="shared" si="37"/>
        <v>No</v>
      </c>
      <c r="T76" s="33" t="str">
        <f t="shared" si="38"/>
        <v>No</v>
      </c>
      <c r="U76" s="33" t="str">
        <f t="shared" si="39"/>
        <v>No</v>
      </c>
    </row>
    <row r="77" spans="1:21" ht="15.6">
      <c r="A77" s="36" t="s">
        <v>107</v>
      </c>
      <c r="B77" s="40">
        <v>53936</v>
      </c>
      <c r="C77" s="8">
        <f t="shared" si="40"/>
        <v>-1.8086318247116942E-2</v>
      </c>
      <c r="D77" s="8">
        <f t="shared" si="23"/>
        <v>1.8086318247116942E-2</v>
      </c>
      <c r="E77" s="6">
        <v>1</v>
      </c>
      <c r="F77" s="8">
        <f t="shared" si="24"/>
        <v>1.1032737997223405E-2</v>
      </c>
      <c r="G77" s="8">
        <f t="shared" si="25"/>
        <v>1.1235955056179775E-2</v>
      </c>
      <c r="H77" s="8">
        <f t="shared" si="26"/>
        <v>-2.0321705895636963E-4</v>
      </c>
      <c r="I77" s="8">
        <f t="shared" si="27"/>
        <v>2.0321705895636963E-4</v>
      </c>
      <c r="J77" s="33" t="str">
        <f t="shared" si="28"/>
        <v>No</v>
      </c>
      <c r="K77" s="33" t="str">
        <f t="shared" si="29"/>
        <v>No</v>
      </c>
      <c r="L77" s="33" t="str">
        <f t="shared" si="30"/>
        <v>No</v>
      </c>
      <c r="M77" s="33" t="str">
        <f t="shared" si="31"/>
        <v>No</v>
      </c>
      <c r="N77" s="33" t="str">
        <f t="shared" si="32"/>
        <v>No</v>
      </c>
      <c r="O77" s="33" t="str">
        <f t="shared" si="33"/>
        <v>Yes</v>
      </c>
      <c r="P77" s="33" t="str">
        <f t="shared" si="34"/>
        <v>No</v>
      </c>
      <c r="Q77" s="33" t="str">
        <f t="shared" si="35"/>
        <v>No</v>
      </c>
      <c r="R77" s="33" t="str">
        <f t="shared" si="36"/>
        <v>No</v>
      </c>
      <c r="S77" s="33" t="str">
        <f t="shared" si="37"/>
        <v>No</v>
      </c>
      <c r="T77" s="33" t="str">
        <f t="shared" si="38"/>
        <v>No</v>
      </c>
      <c r="U77" s="33" t="str">
        <f t="shared" si="39"/>
        <v>No</v>
      </c>
    </row>
    <row r="78" spans="1:21" ht="15.6">
      <c r="A78" s="36" t="s">
        <v>108</v>
      </c>
      <c r="B78" s="40">
        <v>55284</v>
      </c>
      <c r="C78" s="8">
        <f t="shared" si="40"/>
        <v>6.4542417314295995E-3</v>
      </c>
      <c r="D78" s="8">
        <f t="shared" si="23"/>
        <v>6.4542417314295995E-3</v>
      </c>
      <c r="E78" s="6">
        <v>1</v>
      </c>
      <c r="F78" s="8">
        <f t="shared" si="24"/>
        <v>1.1308474626195839E-2</v>
      </c>
      <c r="G78" s="8">
        <f t="shared" si="25"/>
        <v>1.1235955056179775E-2</v>
      </c>
      <c r="H78" s="8">
        <f t="shared" si="26"/>
        <v>7.251957001606392E-5</v>
      </c>
      <c r="I78" s="8">
        <f t="shared" si="27"/>
        <v>7.251957001606392E-5</v>
      </c>
      <c r="J78" s="33" t="str">
        <f t="shared" si="28"/>
        <v>No</v>
      </c>
      <c r="K78" s="33" t="str">
        <f t="shared" si="29"/>
        <v>No</v>
      </c>
      <c r="L78" s="33" t="str">
        <f t="shared" si="30"/>
        <v>No</v>
      </c>
      <c r="M78" s="33" t="str">
        <f t="shared" si="31"/>
        <v>No</v>
      </c>
      <c r="N78" s="33" t="str">
        <f t="shared" si="32"/>
        <v>No</v>
      </c>
      <c r="O78" s="33" t="str">
        <f t="shared" si="33"/>
        <v>No</v>
      </c>
      <c r="P78" s="33" t="str">
        <f t="shared" si="34"/>
        <v>Yes</v>
      </c>
      <c r="Q78" s="33" t="str">
        <f t="shared" si="35"/>
        <v>No</v>
      </c>
      <c r="R78" s="33" t="str">
        <f t="shared" si="36"/>
        <v>No</v>
      </c>
      <c r="S78" s="33" t="str">
        <f t="shared" si="37"/>
        <v>No</v>
      </c>
      <c r="T78" s="33" t="str">
        <f t="shared" si="38"/>
        <v>No</v>
      </c>
      <c r="U78" s="33" t="str">
        <f t="shared" si="39"/>
        <v>No</v>
      </c>
    </row>
    <row r="79" spans="1:21" ht="15.6">
      <c r="A79" s="36" t="s">
        <v>109</v>
      </c>
      <c r="B79" s="40">
        <v>57429</v>
      </c>
      <c r="C79" s="8">
        <f t="shared" si="40"/>
        <v>4.5504316771475845E-2</v>
      </c>
      <c r="D79" s="8">
        <f t="shared" si="23"/>
        <v>4.5504316771475845E-2</v>
      </c>
      <c r="E79" s="6">
        <v>1</v>
      </c>
      <c r="F79" s="8">
        <f t="shared" si="24"/>
        <v>1.1747239514286247E-2</v>
      </c>
      <c r="G79" s="8">
        <f t="shared" si="25"/>
        <v>1.1235955056179775E-2</v>
      </c>
      <c r="H79" s="8">
        <f t="shared" si="26"/>
        <v>5.112844581064719E-4</v>
      </c>
      <c r="I79" s="8">
        <f t="shared" si="27"/>
        <v>5.112844581064719E-4</v>
      </c>
      <c r="J79" s="33" t="str">
        <f t="shared" si="28"/>
        <v>No</v>
      </c>
      <c r="K79" s="33" t="str">
        <f t="shared" si="29"/>
        <v>No</v>
      </c>
      <c r="L79" s="33" t="str">
        <f t="shared" si="30"/>
        <v>No</v>
      </c>
      <c r="M79" s="33" t="str">
        <f t="shared" si="31"/>
        <v>No</v>
      </c>
      <c r="N79" s="33" t="str">
        <f t="shared" si="32"/>
        <v>No</v>
      </c>
      <c r="O79" s="33" t="str">
        <f t="shared" si="33"/>
        <v>No</v>
      </c>
      <c r="P79" s="33" t="str">
        <f t="shared" si="34"/>
        <v>Yes</v>
      </c>
      <c r="Q79" s="33" t="str">
        <f t="shared" si="35"/>
        <v>No</v>
      </c>
      <c r="R79" s="33" t="str">
        <f t="shared" si="36"/>
        <v>No</v>
      </c>
      <c r="S79" s="33" t="str">
        <f t="shared" si="37"/>
        <v>No</v>
      </c>
      <c r="T79" s="33" t="str">
        <f t="shared" si="38"/>
        <v>No</v>
      </c>
      <c r="U79" s="33" t="str">
        <f t="shared" si="39"/>
        <v>No</v>
      </c>
    </row>
    <row r="80" spans="1:21" ht="15.6">
      <c r="A80" s="36" t="s">
        <v>110</v>
      </c>
      <c r="B80" s="40">
        <v>57548</v>
      </c>
      <c r="C80" s="8">
        <f t="shared" si="40"/>
        <v>4.767073119094694E-2</v>
      </c>
      <c r="D80" s="8">
        <f t="shared" si="23"/>
        <v>4.767073119094694E-2</v>
      </c>
      <c r="E80" s="6">
        <v>1</v>
      </c>
      <c r="F80" s="8">
        <f t="shared" si="24"/>
        <v>1.1771581249336483E-2</v>
      </c>
      <c r="G80" s="8">
        <f t="shared" si="25"/>
        <v>1.1235955056179775E-2</v>
      </c>
      <c r="H80" s="8">
        <f t="shared" si="26"/>
        <v>5.3562619315670849E-4</v>
      </c>
      <c r="I80" s="8">
        <f t="shared" si="27"/>
        <v>5.3562619315670849E-4</v>
      </c>
      <c r="J80" s="33" t="str">
        <f t="shared" si="28"/>
        <v>No</v>
      </c>
      <c r="K80" s="33" t="str">
        <f t="shared" si="29"/>
        <v>No</v>
      </c>
      <c r="L80" s="33" t="str">
        <f t="shared" si="30"/>
        <v>No</v>
      </c>
      <c r="M80" s="33" t="str">
        <f t="shared" si="31"/>
        <v>No</v>
      </c>
      <c r="N80" s="33" t="str">
        <f t="shared" si="32"/>
        <v>No</v>
      </c>
      <c r="O80" s="33" t="str">
        <f t="shared" si="33"/>
        <v>No</v>
      </c>
      <c r="P80" s="33" t="str">
        <f t="shared" si="34"/>
        <v>Yes</v>
      </c>
      <c r="Q80" s="33" t="str">
        <f t="shared" si="35"/>
        <v>No</v>
      </c>
      <c r="R80" s="33" t="str">
        <f t="shared" si="36"/>
        <v>No</v>
      </c>
      <c r="S80" s="33" t="str">
        <f t="shared" si="37"/>
        <v>No</v>
      </c>
      <c r="T80" s="33" t="str">
        <f t="shared" si="38"/>
        <v>No</v>
      </c>
      <c r="U80" s="33" t="str">
        <f t="shared" si="39"/>
        <v>No</v>
      </c>
    </row>
    <row r="81" spans="1:21" ht="15.6">
      <c r="A81" s="36" t="s">
        <v>111</v>
      </c>
      <c r="B81" s="40">
        <v>39072</v>
      </c>
      <c r="C81" s="8">
        <f t="shared" si="40"/>
        <v>-0.28868786388592688</v>
      </c>
      <c r="D81" s="8">
        <f t="shared" si="23"/>
        <v>0.28868786388592688</v>
      </c>
      <c r="E81" s="6">
        <v>1</v>
      </c>
      <c r="F81" s="8">
        <f t="shared" si="24"/>
        <v>7.9922711922929563E-3</v>
      </c>
      <c r="G81" s="8">
        <f t="shared" si="25"/>
        <v>1.1235955056179775E-2</v>
      </c>
      <c r="H81" s="8">
        <f t="shared" si="26"/>
        <v>-3.2436838638868187E-3</v>
      </c>
      <c r="I81" s="8">
        <f t="shared" si="27"/>
        <v>3.2436838638868187E-3</v>
      </c>
      <c r="J81" s="33" t="str">
        <f t="shared" si="28"/>
        <v>Yes</v>
      </c>
      <c r="K81" s="33" t="str">
        <f t="shared" si="29"/>
        <v>No</v>
      </c>
      <c r="L81" s="33" t="str">
        <f t="shared" si="30"/>
        <v>No</v>
      </c>
      <c r="M81" s="33" t="str">
        <f t="shared" si="31"/>
        <v>No</v>
      </c>
      <c r="N81" s="33" t="str">
        <f t="shared" si="32"/>
        <v>No</v>
      </c>
      <c r="O81" s="33" t="str">
        <f t="shared" si="33"/>
        <v>No</v>
      </c>
      <c r="P81" s="33" t="str">
        <f t="shared" si="34"/>
        <v>No</v>
      </c>
      <c r="Q81" s="33" t="str">
        <f t="shared" si="35"/>
        <v>No</v>
      </c>
      <c r="R81" s="33" t="str">
        <f t="shared" si="36"/>
        <v>No</v>
      </c>
      <c r="S81" s="33" t="str">
        <f t="shared" si="37"/>
        <v>No</v>
      </c>
      <c r="T81" s="33" t="str">
        <f t="shared" si="38"/>
        <v>No</v>
      </c>
      <c r="U81" s="33" t="str">
        <f t="shared" si="39"/>
        <v>No</v>
      </c>
    </row>
    <row r="82" spans="1:21" ht="15.6">
      <c r="A82" s="36" t="s">
        <v>112</v>
      </c>
      <c r="B82" s="40">
        <v>46076</v>
      </c>
      <c r="C82" s="8">
        <f t="shared" si="40"/>
        <v>-0.16117890091134235</v>
      </c>
      <c r="D82" s="8">
        <f t="shared" si="23"/>
        <v>0.16117890091134235</v>
      </c>
      <c r="E82" s="6">
        <v>1</v>
      </c>
      <c r="F82" s="8">
        <f t="shared" si="24"/>
        <v>9.4249561695354794E-3</v>
      </c>
      <c r="G82" s="8">
        <f t="shared" si="25"/>
        <v>1.1235955056179775E-2</v>
      </c>
      <c r="H82" s="8">
        <f t="shared" si="26"/>
        <v>-1.8109988866442956E-3</v>
      </c>
      <c r="I82" s="8">
        <f t="shared" si="27"/>
        <v>1.8109988866442956E-3</v>
      </c>
      <c r="J82" s="33" t="str">
        <f t="shared" si="28"/>
        <v>No</v>
      </c>
      <c r="K82" s="33" t="str">
        <f t="shared" si="29"/>
        <v>No</v>
      </c>
      <c r="L82" s="33" t="str">
        <f t="shared" si="30"/>
        <v>Yes</v>
      </c>
      <c r="M82" s="33" t="str">
        <f t="shared" si="31"/>
        <v>No</v>
      </c>
      <c r="N82" s="33" t="str">
        <f t="shared" si="32"/>
        <v>No</v>
      </c>
      <c r="O82" s="33" t="str">
        <f t="shared" si="33"/>
        <v>No</v>
      </c>
      <c r="P82" s="33" t="str">
        <f t="shared" si="34"/>
        <v>No</v>
      </c>
      <c r="Q82" s="33" t="str">
        <f t="shared" si="35"/>
        <v>No</v>
      </c>
      <c r="R82" s="33" t="str">
        <f t="shared" si="36"/>
        <v>No</v>
      </c>
      <c r="S82" s="33" t="str">
        <f t="shared" si="37"/>
        <v>No</v>
      </c>
      <c r="T82" s="33" t="str">
        <f t="shared" si="38"/>
        <v>No</v>
      </c>
      <c r="U82" s="33" t="str">
        <f t="shared" si="39"/>
        <v>No</v>
      </c>
    </row>
    <row r="83" spans="1:21" ht="15.6">
      <c r="A83" s="36" t="s">
        <v>113</v>
      </c>
      <c r="B83" s="40">
        <v>46721</v>
      </c>
      <c r="C83" s="8">
        <f t="shared" si="40"/>
        <v>-0.14943657065454521</v>
      </c>
      <c r="D83" s="8">
        <f t="shared" si="23"/>
        <v>0.14943657065454521</v>
      </c>
      <c r="E83" s="6">
        <v>1</v>
      </c>
      <c r="F83" s="8">
        <f t="shared" si="24"/>
        <v>9.5568924645556726E-3</v>
      </c>
      <c r="G83" s="8">
        <f t="shared" si="25"/>
        <v>1.1235955056179775E-2</v>
      </c>
      <c r="H83" s="8">
        <f t="shared" si="26"/>
        <v>-1.6790625916241024E-3</v>
      </c>
      <c r="I83" s="8">
        <f t="shared" si="27"/>
        <v>1.6790625916241024E-3</v>
      </c>
      <c r="J83" s="33" t="str">
        <f t="shared" si="28"/>
        <v>No</v>
      </c>
      <c r="K83" s="33" t="str">
        <f t="shared" si="29"/>
        <v>No</v>
      </c>
      <c r="L83" s="33" t="str">
        <f t="shared" si="30"/>
        <v>No</v>
      </c>
      <c r="M83" s="33" t="str">
        <f t="shared" si="31"/>
        <v>Yes</v>
      </c>
      <c r="N83" s="33" t="str">
        <f t="shared" si="32"/>
        <v>No</v>
      </c>
      <c r="O83" s="33" t="str">
        <f t="shared" si="33"/>
        <v>No</v>
      </c>
      <c r="P83" s="33" t="str">
        <f t="shared" si="34"/>
        <v>No</v>
      </c>
      <c r="Q83" s="33" t="str">
        <f t="shared" si="35"/>
        <v>No</v>
      </c>
      <c r="R83" s="33" t="str">
        <f t="shared" si="36"/>
        <v>No</v>
      </c>
      <c r="S83" s="33" t="str">
        <f t="shared" si="37"/>
        <v>No</v>
      </c>
      <c r="T83" s="33" t="str">
        <f t="shared" si="38"/>
        <v>No</v>
      </c>
      <c r="U83" s="33" t="str">
        <f t="shared" si="39"/>
        <v>No</v>
      </c>
    </row>
    <row r="84" spans="1:21" ht="15.6">
      <c r="A84" s="36" t="s">
        <v>114</v>
      </c>
      <c r="B84" s="40">
        <v>47304</v>
      </c>
      <c r="C84" s="8">
        <f t="shared" si="40"/>
        <v>-0.13882296051545573</v>
      </c>
      <c r="D84" s="8">
        <f t="shared" si="23"/>
        <v>0.13882296051545573</v>
      </c>
      <c r="E84" s="6">
        <v>1</v>
      </c>
      <c r="F84" s="8">
        <f t="shared" si="24"/>
        <v>9.676146511062295E-3</v>
      </c>
      <c r="G84" s="8">
        <f t="shared" si="25"/>
        <v>1.1235955056179775E-2</v>
      </c>
      <c r="H84" s="8">
        <f t="shared" si="26"/>
        <v>-1.55980854511748E-3</v>
      </c>
      <c r="I84" s="8">
        <f t="shared" si="27"/>
        <v>1.55980854511748E-3</v>
      </c>
      <c r="J84" s="33" t="str">
        <f t="shared" si="28"/>
        <v>No</v>
      </c>
      <c r="K84" s="33" t="str">
        <f t="shared" si="29"/>
        <v>No</v>
      </c>
      <c r="L84" s="33" t="str">
        <f t="shared" si="30"/>
        <v>No</v>
      </c>
      <c r="M84" s="33" t="str">
        <f t="shared" si="31"/>
        <v>Yes</v>
      </c>
      <c r="N84" s="33" t="str">
        <f t="shared" si="32"/>
        <v>No</v>
      </c>
      <c r="O84" s="33" t="str">
        <f t="shared" si="33"/>
        <v>No</v>
      </c>
      <c r="P84" s="33" t="str">
        <f t="shared" si="34"/>
        <v>No</v>
      </c>
      <c r="Q84" s="33" t="str">
        <f t="shared" si="35"/>
        <v>No</v>
      </c>
      <c r="R84" s="33" t="str">
        <f t="shared" si="36"/>
        <v>No</v>
      </c>
      <c r="S84" s="33" t="str">
        <f t="shared" si="37"/>
        <v>No</v>
      </c>
      <c r="T84" s="33" t="str">
        <f t="shared" si="38"/>
        <v>No</v>
      </c>
      <c r="U84" s="33" t="str">
        <f t="shared" si="39"/>
        <v>No</v>
      </c>
    </row>
    <row r="85" spans="1:21" ht="15.6">
      <c r="A85" s="36" t="s">
        <v>115</v>
      </c>
      <c r="B85" s="40">
        <v>48602</v>
      </c>
      <c r="C85" s="8">
        <f t="shared" si="40"/>
        <v>-0.11519265869635081</v>
      </c>
      <c r="D85" s="8">
        <f t="shared" si="23"/>
        <v>0.11519265869635081</v>
      </c>
      <c r="E85" s="6">
        <v>1</v>
      </c>
      <c r="F85" s="8">
        <f t="shared" si="24"/>
        <v>9.9416555202657218E-3</v>
      </c>
      <c r="G85" s="8">
        <f t="shared" si="25"/>
        <v>1.1235955056179775E-2</v>
      </c>
      <c r="H85" s="8">
        <f t="shared" si="26"/>
        <v>-1.2942995359140532E-3</v>
      </c>
      <c r="I85" s="8">
        <f t="shared" si="27"/>
        <v>1.2942995359140532E-3</v>
      </c>
      <c r="J85" s="33" t="str">
        <f t="shared" si="28"/>
        <v>No</v>
      </c>
      <c r="K85" s="33" t="str">
        <f t="shared" si="29"/>
        <v>No</v>
      </c>
      <c r="L85" s="33" t="str">
        <f t="shared" si="30"/>
        <v>No</v>
      </c>
      <c r="M85" s="33" t="str">
        <f t="shared" si="31"/>
        <v>Yes</v>
      </c>
      <c r="N85" s="33" t="str">
        <f t="shared" si="32"/>
        <v>No</v>
      </c>
      <c r="O85" s="33" t="str">
        <f t="shared" si="33"/>
        <v>No</v>
      </c>
      <c r="P85" s="33" t="str">
        <f t="shared" si="34"/>
        <v>No</v>
      </c>
      <c r="Q85" s="33" t="str">
        <f t="shared" si="35"/>
        <v>No</v>
      </c>
      <c r="R85" s="33" t="str">
        <f t="shared" si="36"/>
        <v>No</v>
      </c>
      <c r="S85" s="33" t="str">
        <f t="shared" si="37"/>
        <v>No</v>
      </c>
      <c r="T85" s="33" t="str">
        <f t="shared" si="38"/>
        <v>No</v>
      </c>
      <c r="U85" s="33" t="str">
        <f t="shared" si="39"/>
        <v>No</v>
      </c>
    </row>
    <row r="86" spans="1:21" ht="15.6">
      <c r="A86" s="36" t="s">
        <v>116</v>
      </c>
      <c r="B86" s="40">
        <v>49455</v>
      </c>
      <c r="C86" s="8">
        <f t="shared" si="40"/>
        <v>-9.9663654496276483E-2</v>
      </c>
      <c r="D86" s="8">
        <f t="shared" si="23"/>
        <v>9.9663654496276483E-2</v>
      </c>
      <c r="E86" s="6">
        <v>1</v>
      </c>
      <c r="F86" s="8">
        <f t="shared" si="24"/>
        <v>1.0116138713524984E-2</v>
      </c>
      <c r="G86" s="8">
        <f t="shared" si="25"/>
        <v>1.1235955056179775E-2</v>
      </c>
      <c r="H86" s="8">
        <f t="shared" si="26"/>
        <v>-1.1198163426547909E-3</v>
      </c>
      <c r="I86" s="8">
        <f t="shared" si="27"/>
        <v>1.1198163426547909E-3</v>
      </c>
      <c r="J86" s="33" t="str">
        <f t="shared" si="28"/>
        <v>No</v>
      </c>
      <c r="K86" s="33" t="str">
        <f t="shared" si="29"/>
        <v>No</v>
      </c>
      <c r="L86" s="33" t="str">
        <f t="shared" si="30"/>
        <v>No</v>
      </c>
      <c r="M86" s="33" t="str">
        <f t="shared" si="31"/>
        <v>No</v>
      </c>
      <c r="N86" s="33" t="str">
        <f t="shared" si="32"/>
        <v>Yes</v>
      </c>
      <c r="O86" s="33" t="str">
        <f t="shared" si="33"/>
        <v>No</v>
      </c>
      <c r="P86" s="33" t="str">
        <f t="shared" si="34"/>
        <v>No</v>
      </c>
      <c r="Q86" s="33" t="str">
        <f t="shared" si="35"/>
        <v>No</v>
      </c>
      <c r="R86" s="33" t="str">
        <f t="shared" si="36"/>
        <v>No</v>
      </c>
      <c r="S86" s="33" t="str">
        <f t="shared" si="37"/>
        <v>No</v>
      </c>
      <c r="T86" s="33" t="str">
        <f t="shared" si="38"/>
        <v>No</v>
      </c>
      <c r="U86" s="33" t="str">
        <f t="shared" si="39"/>
        <v>No</v>
      </c>
    </row>
    <row r="87" spans="1:21" ht="15.6">
      <c r="A87" s="36" t="s">
        <v>117</v>
      </c>
      <c r="B87" s="40">
        <v>50352</v>
      </c>
      <c r="C87" s="8">
        <f t="shared" si="40"/>
        <v>-8.3333623115893513E-2</v>
      </c>
      <c r="D87" s="8">
        <f t="shared" si="23"/>
        <v>8.3333623115893513E-2</v>
      </c>
      <c r="E87" s="6">
        <v>1</v>
      </c>
      <c r="F87" s="8">
        <f t="shared" si="24"/>
        <v>1.0299622212180972E-2</v>
      </c>
      <c r="G87" s="8">
        <f t="shared" si="25"/>
        <v>1.1235955056179775E-2</v>
      </c>
      <c r="H87" s="8">
        <f t="shared" si="26"/>
        <v>-9.3633284399880293E-4</v>
      </c>
      <c r="I87" s="8">
        <f t="shared" si="27"/>
        <v>9.3633284399880293E-4</v>
      </c>
      <c r="J87" s="33" t="str">
        <f t="shared" si="28"/>
        <v>No</v>
      </c>
      <c r="K87" s="33" t="str">
        <f t="shared" si="29"/>
        <v>No</v>
      </c>
      <c r="L87" s="33" t="str">
        <f t="shared" si="30"/>
        <v>No</v>
      </c>
      <c r="M87" s="33" t="str">
        <f t="shared" si="31"/>
        <v>No</v>
      </c>
      <c r="N87" s="33" t="str">
        <f t="shared" si="32"/>
        <v>Yes</v>
      </c>
      <c r="O87" s="33" t="str">
        <f t="shared" si="33"/>
        <v>No</v>
      </c>
      <c r="P87" s="33" t="str">
        <f t="shared" si="34"/>
        <v>No</v>
      </c>
      <c r="Q87" s="33" t="str">
        <f t="shared" si="35"/>
        <v>No</v>
      </c>
      <c r="R87" s="33" t="str">
        <f t="shared" si="36"/>
        <v>No</v>
      </c>
      <c r="S87" s="33" t="str">
        <f t="shared" si="37"/>
        <v>No</v>
      </c>
      <c r="T87" s="33" t="str">
        <f t="shared" si="38"/>
        <v>No</v>
      </c>
      <c r="U87" s="33" t="str">
        <f t="shared" si="39"/>
        <v>No</v>
      </c>
    </row>
    <row r="88" spans="1:21" ht="15.6">
      <c r="A88" s="36" t="s">
        <v>118</v>
      </c>
      <c r="B88" s="40">
        <v>54524</v>
      </c>
      <c r="C88" s="8">
        <f t="shared" si="40"/>
        <v>-7.3816822920832878E-3</v>
      </c>
      <c r="D88" s="8">
        <f t="shared" si="23"/>
        <v>7.3816822920832878E-3</v>
      </c>
      <c r="E88" s="6">
        <v>1</v>
      </c>
      <c r="F88" s="8">
        <f t="shared" si="24"/>
        <v>1.1153014805706929E-2</v>
      </c>
      <c r="G88" s="8">
        <f t="shared" si="25"/>
        <v>1.1235955056179775E-2</v>
      </c>
      <c r="H88" s="8">
        <f t="shared" si="26"/>
        <v>-8.2940250472845686E-5</v>
      </c>
      <c r="I88" s="8">
        <f t="shared" si="27"/>
        <v>8.2940250472845686E-5</v>
      </c>
      <c r="J88" s="33" t="str">
        <f t="shared" si="28"/>
        <v>No</v>
      </c>
      <c r="K88" s="33" t="str">
        <f t="shared" si="29"/>
        <v>No</v>
      </c>
      <c r="L88" s="33" t="str">
        <f t="shared" si="30"/>
        <v>No</v>
      </c>
      <c r="M88" s="33" t="str">
        <f t="shared" si="31"/>
        <v>No</v>
      </c>
      <c r="N88" s="33" t="str">
        <f t="shared" si="32"/>
        <v>No</v>
      </c>
      <c r="O88" s="33" t="str">
        <f t="shared" si="33"/>
        <v>Yes</v>
      </c>
      <c r="P88" s="33" t="str">
        <f t="shared" si="34"/>
        <v>No</v>
      </c>
      <c r="Q88" s="33" t="str">
        <f t="shared" si="35"/>
        <v>No</v>
      </c>
      <c r="R88" s="33" t="str">
        <f t="shared" si="36"/>
        <v>No</v>
      </c>
      <c r="S88" s="33" t="str">
        <f t="shared" si="37"/>
        <v>No</v>
      </c>
      <c r="T88" s="33" t="str">
        <f t="shared" si="38"/>
        <v>No</v>
      </c>
      <c r="U88" s="33" t="str">
        <f t="shared" si="39"/>
        <v>No</v>
      </c>
    </row>
    <row r="89" spans="1:21" ht="15.6">
      <c r="A89" s="36" t="s">
        <v>119</v>
      </c>
      <c r="B89" s="40">
        <v>55809</v>
      </c>
      <c r="C89" s="8">
        <f t="shared" si="40"/>
        <v>1.6011952405566791E-2</v>
      </c>
      <c r="D89" s="8">
        <f t="shared" si="23"/>
        <v>1.6011952405566791E-2</v>
      </c>
      <c r="E89" s="6">
        <v>1</v>
      </c>
      <c r="F89" s="8">
        <f t="shared" si="24"/>
        <v>1.1415864633770414E-2</v>
      </c>
      <c r="G89" s="8">
        <f t="shared" si="25"/>
        <v>1.1235955056179775E-2</v>
      </c>
      <c r="H89" s="8">
        <f t="shared" si="26"/>
        <v>1.7990957759063918E-4</v>
      </c>
      <c r="I89" s="8">
        <f t="shared" si="27"/>
        <v>1.7990957759063918E-4</v>
      </c>
      <c r="J89" s="33" t="str">
        <f t="shared" si="28"/>
        <v>No</v>
      </c>
      <c r="K89" s="33" t="str">
        <f t="shared" si="29"/>
        <v>No</v>
      </c>
      <c r="L89" s="33" t="str">
        <f t="shared" si="30"/>
        <v>No</v>
      </c>
      <c r="M89" s="33" t="str">
        <f t="shared" si="31"/>
        <v>No</v>
      </c>
      <c r="N89" s="33" t="str">
        <f t="shared" si="32"/>
        <v>No</v>
      </c>
      <c r="O89" s="33" t="str">
        <f t="shared" si="33"/>
        <v>No</v>
      </c>
      <c r="P89" s="33" t="str">
        <f t="shared" si="34"/>
        <v>Yes</v>
      </c>
      <c r="Q89" s="33" t="str">
        <f t="shared" si="35"/>
        <v>No</v>
      </c>
      <c r="R89" s="33" t="str">
        <f t="shared" si="36"/>
        <v>No</v>
      </c>
      <c r="S89" s="33" t="str">
        <f t="shared" si="37"/>
        <v>No</v>
      </c>
      <c r="T89" s="33" t="str">
        <f t="shared" si="38"/>
        <v>No</v>
      </c>
      <c r="U89" s="33" t="str">
        <f t="shared" si="39"/>
        <v>No</v>
      </c>
    </row>
    <row r="90" spans="1:21" ht="15.6">
      <c r="A90" s="36" t="s">
        <v>120</v>
      </c>
      <c r="B90" s="40">
        <v>56276</v>
      </c>
      <c r="C90" s="8">
        <f t="shared" si="40"/>
        <v>2.4513763614751684E-2</v>
      </c>
      <c r="D90" s="8">
        <f t="shared" si="23"/>
        <v>2.4513763614751684E-2</v>
      </c>
      <c r="E90" s="6">
        <v>1</v>
      </c>
      <c r="F90" s="8">
        <f t="shared" si="24"/>
        <v>1.1511390602412941E-2</v>
      </c>
      <c r="G90" s="8">
        <f t="shared" si="25"/>
        <v>1.1235955056179775E-2</v>
      </c>
      <c r="H90" s="8">
        <f t="shared" si="26"/>
        <v>2.7543554623316556E-4</v>
      </c>
      <c r="I90" s="8">
        <f t="shared" si="27"/>
        <v>2.7543554623316556E-4</v>
      </c>
      <c r="J90" s="33" t="str">
        <f t="shared" si="28"/>
        <v>No</v>
      </c>
      <c r="K90" s="33" t="str">
        <f t="shared" si="29"/>
        <v>No</v>
      </c>
      <c r="L90" s="33" t="str">
        <f t="shared" si="30"/>
        <v>No</v>
      </c>
      <c r="M90" s="33" t="str">
        <f t="shared" si="31"/>
        <v>No</v>
      </c>
      <c r="N90" s="33" t="str">
        <f t="shared" si="32"/>
        <v>No</v>
      </c>
      <c r="O90" s="33" t="str">
        <f t="shared" si="33"/>
        <v>No</v>
      </c>
      <c r="P90" s="33" t="str">
        <f t="shared" si="34"/>
        <v>Yes</v>
      </c>
      <c r="Q90" s="33" t="str">
        <f t="shared" si="35"/>
        <v>No</v>
      </c>
      <c r="R90" s="33" t="str">
        <f t="shared" si="36"/>
        <v>No</v>
      </c>
      <c r="S90" s="33" t="str">
        <f t="shared" si="37"/>
        <v>No</v>
      </c>
      <c r="T90" s="33" t="str">
        <f t="shared" si="38"/>
        <v>No</v>
      </c>
      <c r="U90" s="33" t="str">
        <f t="shared" si="39"/>
        <v>No</v>
      </c>
    </row>
    <row r="91" spans="1:21" ht="15.6">
      <c r="A91" s="9" t="s">
        <v>11</v>
      </c>
      <c r="B91" s="10">
        <f>SUM(B2:B90)</f>
        <v>4888723</v>
      </c>
      <c r="C91" s="11">
        <f>B91/E91</f>
        <v>54929.471910112363</v>
      </c>
      <c r="D91" s="8">
        <f>AVERAGE(D2:D90)</f>
        <v>5.1101012806250921E-2</v>
      </c>
      <c r="E91" s="6">
        <f>SUM(E2:E90)</f>
        <v>89</v>
      </c>
      <c r="F91" s="12">
        <f>SUM(F2:F90)</f>
        <v>0.99999999999999989</v>
      </c>
      <c r="G91" s="12">
        <f>SUM(G2:G90)</f>
        <v>1.0000000000000018</v>
      </c>
      <c r="H91" s="6"/>
      <c r="I91" s="13">
        <f>SUM(I2:I90)</f>
        <v>5.1101012806250935E-2</v>
      </c>
      <c r="J91" s="34">
        <f>COUNTIF(J2:J90, "Yes")</f>
        <v>1</v>
      </c>
      <c r="K91" s="34">
        <f t="shared" ref="K91:U91" si="41">COUNTIF(K2:K90, "Yes")</f>
        <v>1</v>
      </c>
      <c r="L91" s="34">
        <f t="shared" si="41"/>
        <v>1</v>
      </c>
      <c r="M91" s="34">
        <f t="shared" si="41"/>
        <v>5</v>
      </c>
      <c r="N91" s="34">
        <f t="shared" si="41"/>
        <v>5</v>
      </c>
      <c r="O91" s="34">
        <f t="shared" si="41"/>
        <v>28</v>
      </c>
      <c r="P91" s="34">
        <f t="shared" si="41"/>
        <v>31</v>
      </c>
      <c r="Q91" s="34">
        <f t="shared" si="41"/>
        <v>12</v>
      </c>
      <c r="R91" s="34">
        <f t="shared" si="41"/>
        <v>5</v>
      </c>
      <c r="S91" s="34">
        <f t="shared" si="41"/>
        <v>0</v>
      </c>
      <c r="T91" s="34">
        <f t="shared" si="41"/>
        <v>0</v>
      </c>
      <c r="U91" s="34">
        <f t="shared" si="41"/>
        <v>0</v>
      </c>
    </row>
    <row r="92" spans="1:21" ht="15.6">
      <c r="A92" s="9" t="s">
        <v>12</v>
      </c>
      <c r="B92" s="7"/>
      <c r="C92" s="8"/>
      <c r="D92" s="8"/>
      <c r="E92" s="6"/>
      <c r="F92" s="6"/>
      <c r="G92" s="6"/>
      <c r="H92" s="6"/>
      <c r="I92" s="14">
        <f>I91/2</f>
        <v>2.5550506403125468E-2</v>
      </c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5">
        <f>SUM(J91+K91+L91+M91+N91+O91+P91+Q91+R91+S91+T91+U91)</f>
        <v>89</v>
      </c>
    </row>
    <row r="93" spans="1:21" ht="15.6">
      <c r="A93" s="9" t="s">
        <v>13</v>
      </c>
      <c r="B93" s="7"/>
      <c r="C93" s="8"/>
      <c r="D93" s="8"/>
      <c r="E93" s="6"/>
      <c r="F93" s="6"/>
      <c r="G93" s="6"/>
      <c r="H93" s="6"/>
      <c r="I93" s="15">
        <f>I92</f>
        <v>2.5550506403125468E-2</v>
      </c>
      <c r="J93" s="16"/>
    </row>
    <row r="94" spans="1:21" ht="15.6">
      <c r="A94" s="37"/>
      <c r="B94" s="37"/>
      <c r="C94" s="37"/>
      <c r="D94" s="37"/>
      <c r="E94" s="37"/>
      <c r="F94" s="37"/>
      <c r="G94" s="37"/>
      <c r="H94" s="37"/>
      <c r="I94" s="16"/>
      <c r="J94" s="16"/>
    </row>
    <row r="95" spans="1:21" ht="15.6">
      <c r="A95" s="38"/>
      <c r="B95" s="38"/>
      <c r="C95" s="38"/>
      <c r="D95" s="38"/>
      <c r="E95" s="38"/>
      <c r="F95" s="38"/>
      <c r="G95" s="38"/>
      <c r="H95" s="38"/>
    </row>
    <row r="96" spans="1:21" ht="15.6">
      <c r="A96" s="38"/>
      <c r="B96" s="38"/>
      <c r="C96" s="38"/>
      <c r="D96" s="38"/>
      <c r="E96" s="38"/>
      <c r="F96" s="38"/>
      <c r="G96" s="38"/>
      <c r="H96" s="38"/>
    </row>
  </sheetData>
  <pageMargins left="0.7" right="0.7" top="0.75" bottom="0.75" header="0.511811023622047" footer="0.511811023622047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U94"/>
  <sheetViews>
    <sheetView zoomScaleNormal="100" workbookViewId="0">
      <selection activeCell="F95" sqref="F95"/>
    </sheetView>
  </sheetViews>
  <sheetFormatPr defaultColWidth="8.5546875" defaultRowHeight="14.4"/>
  <cols>
    <col min="1" max="1" width="33.33203125" style="1" bestFit="1" customWidth="1"/>
    <col min="2" max="2" width="33.109375" style="1" bestFit="1" customWidth="1"/>
    <col min="3" max="3" width="35" style="1" customWidth="1"/>
    <col min="4" max="4" width="21.44140625" style="1" customWidth="1"/>
    <col min="5" max="5" width="18.6640625" style="1" customWidth="1"/>
    <col min="6" max="6" width="24.88671875" style="1" customWidth="1"/>
    <col min="7" max="7" width="17.88671875" style="1" customWidth="1"/>
    <col min="8" max="8" width="11.5546875" style="1" customWidth="1"/>
    <col min="9" max="9" width="20.88671875" style="1" customWidth="1"/>
    <col min="10" max="10" width="21" bestFit="1" customWidth="1"/>
    <col min="11" max="11" width="17.44140625" bestFit="1" customWidth="1"/>
    <col min="12" max="12" width="14.44140625" bestFit="1" customWidth="1"/>
    <col min="13" max="13" width="17.44140625" bestFit="1" customWidth="1"/>
    <col min="14" max="14" width="15.5546875" bestFit="1" customWidth="1"/>
    <col min="15" max="15" width="10.33203125" bestFit="1" customWidth="1"/>
    <col min="16" max="16" width="9.88671875" bestFit="1" customWidth="1"/>
    <col min="17" max="17" width="15.33203125" bestFit="1" customWidth="1"/>
    <col min="18" max="18" width="16.44140625" bestFit="1" customWidth="1"/>
    <col min="19" max="19" width="15.109375" bestFit="1" customWidth="1"/>
    <col min="20" max="20" width="16.44140625" bestFit="1" customWidth="1"/>
    <col min="21" max="21" width="20" bestFit="1" customWidth="1"/>
  </cols>
  <sheetData>
    <row r="1" spans="1:21" ht="17.399999999999999">
      <c r="A1" s="5" t="s">
        <v>3</v>
      </c>
      <c r="B1" s="5" t="s">
        <v>31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32" t="s">
        <v>14</v>
      </c>
      <c r="K1" s="32" t="s">
        <v>15</v>
      </c>
      <c r="L1" s="32" t="s">
        <v>16</v>
      </c>
      <c r="M1" s="32" t="s">
        <v>17</v>
      </c>
      <c r="N1" s="32" t="s">
        <v>18</v>
      </c>
      <c r="O1" s="32" t="s">
        <v>19</v>
      </c>
      <c r="P1" s="32" t="s">
        <v>20</v>
      </c>
      <c r="Q1" s="32" t="s">
        <v>21</v>
      </c>
      <c r="R1" s="32" t="s">
        <v>22</v>
      </c>
      <c r="S1" s="32" t="s">
        <v>23</v>
      </c>
      <c r="T1" s="32" t="s">
        <v>24</v>
      </c>
      <c r="U1" s="32" t="s">
        <v>25</v>
      </c>
    </row>
    <row r="2" spans="1:21" ht="15.6">
      <c r="A2" s="36" t="s">
        <v>72</v>
      </c>
      <c r="B2" s="40">
        <v>55791</v>
      </c>
      <c r="C2" s="19">
        <f t="shared" ref="C2:C33" si="0">(B2-C$91)/C$91</f>
        <v>1.5684259468167802E-2</v>
      </c>
      <c r="D2" s="19">
        <f t="shared" ref="D2:D33" si="1">ABS(C2)</f>
        <v>1.5684259468167802E-2</v>
      </c>
      <c r="E2" s="17">
        <v>1</v>
      </c>
      <c r="F2" s="19">
        <f t="shared" ref="F2:F33" si="2">B2/B$91</f>
        <v>1.1412182690653571E-2</v>
      </c>
      <c r="G2" s="19">
        <f t="shared" ref="G2:G33" si="3">E2/E$91</f>
        <v>1.1235955056179775E-2</v>
      </c>
      <c r="H2" s="19">
        <f t="shared" ref="H2:H33" si="4">F2-G2</f>
        <v>1.7622763447379571E-4</v>
      </c>
      <c r="I2" s="19">
        <f t="shared" ref="I2:I33" si="5">ABS(H2)</f>
        <v>1.7622763447379571E-4</v>
      </c>
      <c r="J2" s="33" t="str">
        <f t="shared" ref="J2:J65" si="6">IF(C2&lt;-0.25, "Yes","No")</f>
        <v>No</v>
      </c>
      <c r="K2" s="33" t="str">
        <f t="shared" ref="K2:K65" si="7">IF(AND(C2&gt;-0.25,C2&lt;-0.2),"Yes", "No")</f>
        <v>No</v>
      </c>
      <c r="L2" s="33" t="str">
        <f t="shared" ref="L2:L65" si="8">IF(AND(C2&gt;-0.2,C2&lt;-0.15),"Yes", "No")</f>
        <v>No</v>
      </c>
      <c r="M2" s="33" t="str">
        <f t="shared" ref="M2:M65" si="9">IF(AND(C2&gt;-0.15,C2&lt;-0.1),"Yes", "No")</f>
        <v>No</v>
      </c>
      <c r="N2" s="33" t="str">
        <f t="shared" ref="N2:N65" si="10">IF(AND(C2&gt;-0.1,C2&lt;-0.05),"Yes", "No")</f>
        <v>No</v>
      </c>
      <c r="O2" s="33" t="str">
        <f t="shared" ref="O2:O65" si="11">IF(AND(C2&gt;-0.05,C2&lt;0),"Yes", "No")</f>
        <v>No</v>
      </c>
      <c r="P2" s="33" t="str">
        <f t="shared" ref="P2:P65" si="12">IF(AND(C2&gt;0, C2&lt;0.05),"Yes", "No")</f>
        <v>Yes</v>
      </c>
      <c r="Q2" s="33" t="str">
        <f t="shared" ref="Q2:Q65" si="13">IF(AND(C2&gt;0.05, C2&lt;0.1),"Yes", "No")</f>
        <v>No</v>
      </c>
      <c r="R2" s="33" t="str">
        <f t="shared" ref="R2:R65" si="14">IF(AND(C2&gt;0.1, C2&lt;0.15),"Yes", "No")</f>
        <v>No</v>
      </c>
      <c r="S2" s="33" t="str">
        <f t="shared" ref="S2:S65" si="15">IF(AND(C2&gt;0.15, C2&lt;0.2),"Yes", "No")</f>
        <v>No</v>
      </c>
      <c r="T2" s="33" t="str">
        <f t="shared" ref="T2:T65" si="16">IF(AND(C2&gt;0.2, C2&lt;0.25),"Yes", "No")</f>
        <v>No</v>
      </c>
      <c r="U2" s="33" t="str">
        <f t="shared" ref="U2:U65" si="17">IF(C2&gt;0.25, "Yes","No")</f>
        <v>No</v>
      </c>
    </row>
    <row r="3" spans="1:21" ht="15.6">
      <c r="A3" s="36" t="s">
        <v>65</v>
      </c>
      <c r="B3" s="40">
        <v>56024</v>
      </c>
      <c r="C3" s="19">
        <f t="shared" si="0"/>
        <v>1.9926062491165832E-2</v>
      </c>
      <c r="D3" s="19">
        <f t="shared" si="1"/>
        <v>1.9926062491165832E-2</v>
      </c>
      <c r="E3" s="17">
        <v>1</v>
      </c>
      <c r="F3" s="19">
        <f t="shared" si="2"/>
        <v>1.1459843398777144E-2</v>
      </c>
      <c r="G3" s="19">
        <f t="shared" si="3"/>
        <v>1.1235955056179775E-2</v>
      </c>
      <c r="H3" s="19">
        <f t="shared" si="4"/>
        <v>2.2388834259736909E-4</v>
      </c>
      <c r="I3" s="19">
        <f t="shared" si="5"/>
        <v>2.2388834259736909E-4</v>
      </c>
      <c r="J3" s="33" t="str">
        <f t="shared" si="6"/>
        <v>No</v>
      </c>
      <c r="K3" s="33" t="str">
        <f t="shared" si="7"/>
        <v>No</v>
      </c>
      <c r="L3" s="33" t="str">
        <f t="shared" si="8"/>
        <v>No</v>
      </c>
      <c r="M3" s="33" t="str">
        <f t="shared" si="9"/>
        <v>No</v>
      </c>
      <c r="N3" s="33" t="str">
        <f t="shared" si="10"/>
        <v>No</v>
      </c>
      <c r="O3" s="33" t="str">
        <f t="shared" si="11"/>
        <v>No</v>
      </c>
      <c r="P3" s="33" t="str">
        <f t="shared" si="12"/>
        <v>Yes</v>
      </c>
      <c r="Q3" s="33" t="str">
        <f t="shared" si="13"/>
        <v>No</v>
      </c>
      <c r="R3" s="33" t="str">
        <f t="shared" si="14"/>
        <v>No</v>
      </c>
      <c r="S3" s="33" t="str">
        <f t="shared" si="15"/>
        <v>No</v>
      </c>
      <c r="T3" s="33" t="str">
        <f t="shared" si="16"/>
        <v>No</v>
      </c>
      <c r="U3" s="33" t="str">
        <f t="shared" si="17"/>
        <v>No</v>
      </c>
    </row>
    <row r="4" spans="1:21" ht="15.6">
      <c r="A4" s="36" t="s">
        <v>77</v>
      </c>
      <c r="B4" s="40">
        <v>55887</v>
      </c>
      <c r="C4" s="19">
        <f t="shared" si="0"/>
        <v>1.7431955134295747E-2</v>
      </c>
      <c r="D4" s="19">
        <f t="shared" si="1"/>
        <v>1.7431955134295747E-2</v>
      </c>
      <c r="E4" s="17">
        <v>1</v>
      </c>
      <c r="F4" s="19">
        <f t="shared" si="2"/>
        <v>1.1431819720610066E-2</v>
      </c>
      <c r="G4" s="19">
        <f t="shared" si="3"/>
        <v>1.1235955056179775E-2</v>
      </c>
      <c r="H4" s="19">
        <f t="shared" si="4"/>
        <v>1.9586466443029076E-4</v>
      </c>
      <c r="I4" s="19">
        <f t="shared" si="5"/>
        <v>1.9586466443029076E-4</v>
      </c>
      <c r="J4" s="33" t="str">
        <f t="shared" si="6"/>
        <v>No</v>
      </c>
      <c r="K4" s="33" t="str">
        <f t="shared" si="7"/>
        <v>No</v>
      </c>
      <c r="L4" s="33" t="str">
        <f t="shared" si="8"/>
        <v>No</v>
      </c>
      <c r="M4" s="33" t="str">
        <f t="shared" si="9"/>
        <v>No</v>
      </c>
      <c r="N4" s="33" t="str">
        <f t="shared" si="10"/>
        <v>No</v>
      </c>
      <c r="O4" s="33" t="str">
        <f t="shared" si="11"/>
        <v>No</v>
      </c>
      <c r="P4" s="33" t="str">
        <f t="shared" si="12"/>
        <v>Yes</v>
      </c>
      <c r="Q4" s="33" t="str">
        <f t="shared" si="13"/>
        <v>No</v>
      </c>
      <c r="R4" s="33" t="str">
        <f t="shared" si="14"/>
        <v>No</v>
      </c>
      <c r="S4" s="33" t="str">
        <f t="shared" si="15"/>
        <v>No</v>
      </c>
      <c r="T4" s="33" t="str">
        <f t="shared" si="16"/>
        <v>No</v>
      </c>
      <c r="U4" s="33" t="str">
        <f t="shared" si="17"/>
        <v>No</v>
      </c>
    </row>
    <row r="5" spans="1:21" ht="15.6">
      <c r="A5" s="36" t="s">
        <v>60</v>
      </c>
      <c r="B5" s="40">
        <v>54981</v>
      </c>
      <c r="C5" s="19">
        <f t="shared" si="0"/>
        <v>9.3807728521327731E-4</v>
      </c>
      <c r="D5" s="19">
        <f t="shared" si="1"/>
        <v>9.3807728521327731E-4</v>
      </c>
      <c r="E5" s="17">
        <v>1</v>
      </c>
      <c r="F5" s="19">
        <f t="shared" si="2"/>
        <v>1.1246495250395656E-2</v>
      </c>
      <c r="G5" s="19">
        <f t="shared" si="3"/>
        <v>1.1235955056179775E-2</v>
      </c>
      <c r="H5" s="19">
        <f t="shared" si="4"/>
        <v>1.054019421588108E-5</v>
      </c>
      <c r="I5" s="19">
        <f t="shared" si="5"/>
        <v>1.054019421588108E-5</v>
      </c>
      <c r="J5" s="33" t="str">
        <f t="shared" si="6"/>
        <v>No</v>
      </c>
      <c r="K5" s="33" t="str">
        <f t="shared" si="7"/>
        <v>No</v>
      </c>
      <c r="L5" s="33" t="str">
        <f t="shared" si="8"/>
        <v>No</v>
      </c>
      <c r="M5" s="33" t="str">
        <f t="shared" si="9"/>
        <v>No</v>
      </c>
      <c r="N5" s="33" t="str">
        <f t="shared" si="10"/>
        <v>No</v>
      </c>
      <c r="O5" s="33" t="str">
        <f t="shared" si="11"/>
        <v>No</v>
      </c>
      <c r="P5" s="33" t="str">
        <f t="shared" si="12"/>
        <v>Yes</v>
      </c>
      <c r="Q5" s="33" t="str">
        <f t="shared" si="13"/>
        <v>No</v>
      </c>
      <c r="R5" s="33" t="str">
        <f t="shared" si="14"/>
        <v>No</v>
      </c>
      <c r="S5" s="33" t="str">
        <f t="shared" si="15"/>
        <v>No</v>
      </c>
      <c r="T5" s="33" t="str">
        <f t="shared" si="16"/>
        <v>No</v>
      </c>
      <c r="U5" s="33" t="str">
        <f t="shared" si="17"/>
        <v>No</v>
      </c>
    </row>
    <row r="6" spans="1:21" ht="15.6">
      <c r="A6" s="36" t="s">
        <v>56</v>
      </c>
      <c r="B6" s="40">
        <v>58777</v>
      </c>
      <c r="C6" s="19">
        <f t="shared" si="0"/>
        <v>7.0044876750022383E-2</v>
      </c>
      <c r="D6" s="19">
        <f t="shared" si="1"/>
        <v>7.0044876750022383E-2</v>
      </c>
      <c r="E6" s="17">
        <v>1</v>
      </c>
      <c r="F6" s="19">
        <f t="shared" si="2"/>
        <v>1.2022976143258679E-2</v>
      </c>
      <c r="G6" s="19">
        <f t="shared" si="3"/>
        <v>1.1235955056179775E-2</v>
      </c>
      <c r="H6" s="19">
        <f t="shared" si="4"/>
        <v>7.8702108707890371E-4</v>
      </c>
      <c r="I6" s="19">
        <f t="shared" si="5"/>
        <v>7.8702108707890371E-4</v>
      </c>
      <c r="J6" s="33" t="str">
        <f t="shared" si="6"/>
        <v>No</v>
      </c>
      <c r="K6" s="33" t="str">
        <f t="shared" si="7"/>
        <v>No</v>
      </c>
      <c r="L6" s="33" t="str">
        <f t="shared" si="8"/>
        <v>No</v>
      </c>
      <c r="M6" s="33" t="str">
        <f t="shared" si="9"/>
        <v>No</v>
      </c>
      <c r="N6" s="33" t="str">
        <f t="shared" si="10"/>
        <v>No</v>
      </c>
      <c r="O6" s="33" t="str">
        <f t="shared" si="11"/>
        <v>No</v>
      </c>
      <c r="P6" s="33" t="str">
        <f t="shared" si="12"/>
        <v>No</v>
      </c>
      <c r="Q6" s="33" t="str">
        <f t="shared" si="13"/>
        <v>Yes</v>
      </c>
      <c r="R6" s="33" t="str">
        <f t="shared" si="14"/>
        <v>No</v>
      </c>
      <c r="S6" s="33" t="str">
        <f t="shared" si="15"/>
        <v>No</v>
      </c>
      <c r="T6" s="33" t="str">
        <f t="shared" si="16"/>
        <v>No</v>
      </c>
      <c r="U6" s="33" t="str">
        <f t="shared" si="17"/>
        <v>No</v>
      </c>
    </row>
    <row r="7" spans="1:21" ht="15.6">
      <c r="A7" s="36" t="s">
        <v>67</v>
      </c>
      <c r="B7" s="40">
        <v>58632</v>
      </c>
      <c r="C7" s="19">
        <f t="shared" si="0"/>
        <v>6.7405128087641639E-2</v>
      </c>
      <c r="D7" s="19">
        <f t="shared" si="1"/>
        <v>6.7405128087641639E-2</v>
      </c>
      <c r="E7" s="17">
        <v>1</v>
      </c>
      <c r="F7" s="19">
        <f t="shared" si="2"/>
        <v>1.1993316045928558E-2</v>
      </c>
      <c r="G7" s="19">
        <f t="shared" si="3"/>
        <v>1.1235955056179775E-2</v>
      </c>
      <c r="H7" s="19">
        <f t="shared" si="4"/>
        <v>7.5736098974878326E-4</v>
      </c>
      <c r="I7" s="19">
        <f t="shared" si="5"/>
        <v>7.5736098974878326E-4</v>
      </c>
      <c r="J7" s="33" t="str">
        <f t="shared" si="6"/>
        <v>No</v>
      </c>
      <c r="K7" s="33" t="str">
        <f t="shared" si="7"/>
        <v>No</v>
      </c>
      <c r="L7" s="33" t="str">
        <f t="shared" si="8"/>
        <v>No</v>
      </c>
      <c r="M7" s="33" t="str">
        <f t="shared" si="9"/>
        <v>No</v>
      </c>
      <c r="N7" s="33" t="str">
        <f t="shared" si="10"/>
        <v>No</v>
      </c>
      <c r="O7" s="33" t="str">
        <f t="shared" si="11"/>
        <v>No</v>
      </c>
      <c r="P7" s="33" t="str">
        <f t="shared" si="12"/>
        <v>No</v>
      </c>
      <c r="Q7" s="33" t="str">
        <f t="shared" si="13"/>
        <v>Yes</v>
      </c>
      <c r="R7" s="33" t="str">
        <f t="shared" si="14"/>
        <v>No</v>
      </c>
      <c r="S7" s="33" t="str">
        <f t="shared" si="15"/>
        <v>No</v>
      </c>
      <c r="T7" s="33" t="str">
        <f t="shared" si="16"/>
        <v>No</v>
      </c>
      <c r="U7" s="33" t="str">
        <f t="shared" si="17"/>
        <v>No</v>
      </c>
    </row>
    <row r="8" spans="1:21" ht="15.6">
      <c r="A8" s="36" t="s">
        <v>64</v>
      </c>
      <c r="B8" s="40">
        <v>59491</v>
      </c>
      <c r="C8" s="19">
        <f t="shared" si="0"/>
        <v>8.3043363266848969E-2</v>
      </c>
      <c r="D8" s="19">
        <f t="shared" si="1"/>
        <v>8.3043363266848969E-2</v>
      </c>
      <c r="E8" s="17">
        <v>1</v>
      </c>
      <c r="F8" s="19">
        <f t="shared" si="2"/>
        <v>1.2169026553560102E-2</v>
      </c>
      <c r="G8" s="19">
        <f t="shared" si="3"/>
        <v>1.1235955056179775E-2</v>
      </c>
      <c r="H8" s="19">
        <f t="shared" si="4"/>
        <v>9.3307149738032676E-4</v>
      </c>
      <c r="I8" s="19">
        <f t="shared" si="5"/>
        <v>9.3307149738032676E-4</v>
      </c>
      <c r="J8" s="33" t="str">
        <f t="shared" si="6"/>
        <v>No</v>
      </c>
      <c r="K8" s="33" t="str">
        <f t="shared" si="7"/>
        <v>No</v>
      </c>
      <c r="L8" s="33" t="str">
        <f t="shared" si="8"/>
        <v>No</v>
      </c>
      <c r="M8" s="33" t="str">
        <f t="shared" si="9"/>
        <v>No</v>
      </c>
      <c r="N8" s="33" t="str">
        <f t="shared" si="10"/>
        <v>No</v>
      </c>
      <c r="O8" s="33" t="str">
        <f t="shared" si="11"/>
        <v>No</v>
      </c>
      <c r="P8" s="33" t="str">
        <f t="shared" si="12"/>
        <v>No</v>
      </c>
      <c r="Q8" s="33" t="str">
        <f t="shared" si="13"/>
        <v>Yes</v>
      </c>
      <c r="R8" s="33" t="str">
        <f t="shared" si="14"/>
        <v>No</v>
      </c>
      <c r="S8" s="33" t="str">
        <f t="shared" si="15"/>
        <v>No</v>
      </c>
      <c r="T8" s="33" t="str">
        <f t="shared" si="16"/>
        <v>No</v>
      </c>
      <c r="U8" s="33" t="str">
        <f t="shared" si="17"/>
        <v>No</v>
      </c>
    </row>
    <row r="9" spans="1:21" ht="15.6">
      <c r="A9" s="36" t="s">
        <v>74</v>
      </c>
      <c r="B9" s="40">
        <v>58111</v>
      </c>
      <c r="C9" s="19">
        <f t="shared" si="0"/>
        <v>5.7920238066259774E-2</v>
      </c>
      <c r="D9" s="19">
        <f t="shared" si="1"/>
        <v>5.7920238066259774E-2</v>
      </c>
      <c r="E9" s="17">
        <v>1</v>
      </c>
      <c r="F9" s="19">
        <f t="shared" si="2"/>
        <v>1.1886744247935503E-2</v>
      </c>
      <c r="G9" s="19">
        <f t="shared" si="3"/>
        <v>1.1235955056179775E-2</v>
      </c>
      <c r="H9" s="19">
        <f t="shared" si="4"/>
        <v>6.5078919175572819E-4</v>
      </c>
      <c r="I9" s="19">
        <f t="shared" si="5"/>
        <v>6.5078919175572819E-4</v>
      </c>
      <c r="J9" s="33" t="str">
        <f t="shared" si="6"/>
        <v>No</v>
      </c>
      <c r="K9" s="33" t="str">
        <f t="shared" si="7"/>
        <v>No</v>
      </c>
      <c r="L9" s="33" t="str">
        <f t="shared" si="8"/>
        <v>No</v>
      </c>
      <c r="M9" s="33" t="str">
        <f t="shared" si="9"/>
        <v>No</v>
      </c>
      <c r="N9" s="33" t="str">
        <f t="shared" si="10"/>
        <v>No</v>
      </c>
      <c r="O9" s="33" t="str">
        <f t="shared" si="11"/>
        <v>No</v>
      </c>
      <c r="P9" s="33" t="str">
        <f t="shared" si="12"/>
        <v>No</v>
      </c>
      <c r="Q9" s="33" t="str">
        <f t="shared" si="13"/>
        <v>Yes</v>
      </c>
      <c r="R9" s="33" t="str">
        <f t="shared" si="14"/>
        <v>No</v>
      </c>
      <c r="S9" s="33" t="str">
        <f t="shared" si="15"/>
        <v>No</v>
      </c>
      <c r="T9" s="33" t="str">
        <f t="shared" si="16"/>
        <v>No</v>
      </c>
      <c r="U9" s="33" t="str">
        <f t="shared" si="17"/>
        <v>No</v>
      </c>
    </row>
    <row r="10" spans="1:21" ht="15.6">
      <c r="A10" s="36" t="s">
        <v>70</v>
      </c>
      <c r="B10" s="40">
        <v>58308</v>
      </c>
      <c r="C10" s="19">
        <f t="shared" si="0"/>
        <v>6.1506655214459825E-2</v>
      </c>
      <c r="D10" s="19">
        <f t="shared" si="1"/>
        <v>6.1506655214459825E-2</v>
      </c>
      <c r="E10" s="17">
        <v>1</v>
      </c>
      <c r="F10" s="19">
        <f t="shared" si="2"/>
        <v>1.1927041069825391E-2</v>
      </c>
      <c r="G10" s="19">
        <f t="shared" si="3"/>
        <v>1.1235955056179775E-2</v>
      </c>
      <c r="H10" s="19">
        <f t="shared" si="4"/>
        <v>6.9108601364561636E-4</v>
      </c>
      <c r="I10" s="19">
        <f t="shared" si="5"/>
        <v>6.9108601364561636E-4</v>
      </c>
      <c r="J10" s="33" t="str">
        <f t="shared" si="6"/>
        <v>No</v>
      </c>
      <c r="K10" s="33" t="str">
        <f t="shared" si="7"/>
        <v>No</v>
      </c>
      <c r="L10" s="33" t="str">
        <f t="shared" si="8"/>
        <v>No</v>
      </c>
      <c r="M10" s="33" t="str">
        <f t="shared" si="9"/>
        <v>No</v>
      </c>
      <c r="N10" s="33" t="str">
        <f t="shared" si="10"/>
        <v>No</v>
      </c>
      <c r="O10" s="33" t="str">
        <f t="shared" si="11"/>
        <v>No</v>
      </c>
      <c r="P10" s="33" t="str">
        <f t="shared" si="12"/>
        <v>No</v>
      </c>
      <c r="Q10" s="33" t="str">
        <f t="shared" si="13"/>
        <v>Yes</v>
      </c>
      <c r="R10" s="33" t="str">
        <f t="shared" si="14"/>
        <v>No</v>
      </c>
      <c r="S10" s="33" t="str">
        <f t="shared" si="15"/>
        <v>No</v>
      </c>
      <c r="T10" s="33" t="str">
        <f t="shared" si="16"/>
        <v>No</v>
      </c>
      <c r="U10" s="33" t="str">
        <f t="shared" si="17"/>
        <v>No</v>
      </c>
    </row>
    <row r="11" spans="1:21" ht="15.6">
      <c r="A11" s="36" t="s">
        <v>61</v>
      </c>
      <c r="B11" s="40">
        <v>55141</v>
      </c>
      <c r="C11" s="19">
        <f t="shared" si="0"/>
        <v>3.8509033954265168E-3</v>
      </c>
      <c r="D11" s="19">
        <f t="shared" si="1"/>
        <v>3.8509033954265168E-3</v>
      </c>
      <c r="E11" s="17">
        <v>1</v>
      </c>
      <c r="F11" s="19">
        <f t="shared" si="2"/>
        <v>1.1279223633656478E-2</v>
      </c>
      <c r="G11" s="19">
        <f t="shared" si="3"/>
        <v>1.1235955056179775E-2</v>
      </c>
      <c r="H11" s="19">
        <f t="shared" si="4"/>
        <v>4.3268577476702694E-5</v>
      </c>
      <c r="I11" s="19">
        <f t="shared" si="5"/>
        <v>4.3268577476702694E-5</v>
      </c>
      <c r="J11" s="33" t="str">
        <f t="shared" si="6"/>
        <v>No</v>
      </c>
      <c r="K11" s="33" t="str">
        <f t="shared" si="7"/>
        <v>No</v>
      </c>
      <c r="L11" s="33" t="str">
        <f t="shared" si="8"/>
        <v>No</v>
      </c>
      <c r="M11" s="33" t="str">
        <f t="shared" si="9"/>
        <v>No</v>
      </c>
      <c r="N11" s="33" t="str">
        <f t="shared" si="10"/>
        <v>No</v>
      </c>
      <c r="O11" s="33" t="str">
        <f t="shared" si="11"/>
        <v>No</v>
      </c>
      <c r="P11" s="33" t="str">
        <f t="shared" si="12"/>
        <v>Yes</v>
      </c>
      <c r="Q11" s="33" t="str">
        <f t="shared" si="13"/>
        <v>No</v>
      </c>
      <c r="R11" s="33" t="str">
        <f t="shared" si="14"/>
        <v>No</v>
      </c>
      <c r="S11" s="33" t="str">
        <f t="shared" si="15"/>
        <v>No</v>
      </c>
      <c r="T11" s="33" t="str">
        <f t="shared" si="16"/>
        <v>No</v>
      </c>
      <c r="U11" s="33" t="str">
        <f t="shared" si="17"/>
        <v>No</v>
      </c>
    </row>
    <row r="12" spans="1:21" ht="15.6">
      <c r="A12" s="36" t="s">
        <v>62</v>
      </c>
      <c r="B12" s="40">
        <v>55297</v>
      </c>
      <c r="C12" s="19">
        <f t="shared" si="0"/>
        <v>6.6909088528844252E-3</v>
      </c>
      <c r="D12" s="19">
        <f t="shared" si="1"/>
        <v>6.6909088528844252E-3</v>
      </c>
      <c r="E12" s="17">
        <v>1</v>
      </c>
      <c r="F12" s="19">
        <f t="shared" si="2"/>
        <v>1.1311133807335781E-2</v>
      </c>
      <c r="G12" s="19">
        <f t="shared" si="3"/>
        <v>1.1235955056179775E-2</v>
      </c>
      <c r="H12" s="19">
        <f t="shared" si="4"/>
        <v>7.5178751156005849E-5</v>
      </c>
      <c r="I12" s="19">
        <f t="shared" si="5"/>
        <v>7.5178751156005849E-5</v>
      </c>
      <c r="J12" s="33" t="str">
        <f t="shared" si="6"/>
        <v>No</v>
      </c>
      <c r="K12" s="33" t="str">
        <f t="shared" si="7"/>
        <v>No</v>
      </c>
      <c r="L12" s="33" t="str">
        <f t="shared" si="8"/>
        <v>No</v>
      </c>
      <c r="M12" s="33" t="str">
        <f t="shared" si="9"/>
        <v>No</v>
      </c>
      <c r="N12" s="33" t="str">
        <f t="shared" si="10"/>
        <v>No</v>
      </c>
      <c r="O12" s="33" t="str">
        <f t="shared" si="11"/>
        <v>No</v>
      </c>
      <c r="P12" s="33" t="str">
        <f t="shared" si="12"/>
        <v>Yes</v>
      </c>
      <c r="Q12" s="33" t="str">
        <f t="shared" si="13"/>
        <v>No</v>
      </c>
      <c r="R12" s="33" t="str">
        <f t="shared" si="14"/>
        <v>No</v>
      </c>
      <c r="S12" s="33" t="str">
        <f t="shared" si="15"/>
        <v>No</v>
      </c>
      <c r="T12" s="33" t="str">
        <f t="shared" si="16"/>
        <v>No</v>
      </c>
      <c r="U12" s="33" t="str">
        <f t="shared" si="17"/>
        <v>No</v>
      </c>
    </row>
    <row r="13" spans="1:21" ht="15.6">
      <c r="A13" s="36" t="s">
        <v>124</v>
      </c>
      <c r="B13" s="40">
        <v>56661</v>
      </c>
      <c r="C13" s="19">
        <f t="shared" si="0"/>
        <v>3.1522751442452292E-2</v>
      </c>
      <c r="D13" s="19">
        <f t="shared" si="1"/>
        <v>3.1522751442452292E-2</v>
      </c>
      <c r="E13" s="17">
        <v>1</v>
      </c>
      <c r="F13" s="19">
        <f t="shared" si="2"/>
        <v>1.1590143274634297E-2</v>
      </c>
      <c r="G13" s="19">
        <f t="shared" si="3"/>
        <v>1.1235955056179775E-2</v>
      </c>
      <c r="H13" s="19">
        <f t="shared" si="4"/>
        <v>3.5418821845452191E-4</v>
      </c>
      <c r="I13" s="19">
        <f t="shared" si="5"/>
        <v>3.5418821845452191E-4</v>
      </c>
      <c r="J13" s="33" t="str">
        <f t="shared" si="6"/>
        <v>No</v>
      </c>
      <c r="K13" s="33" t="str">
        <f t="shared" si="7"/>
        <v>No</v>
      </c>
      <c r="L13" s="33" t="str">
        <f t="shared" si="8"/>
        <v>No</v>
      </c>
      <c r="M13" s="33" t="str">
        <f t="shared" si="9"/>
        <v>No</v>
      </c>
      <c r="N13" s="33" t="str">
        <f t="shared" si="10"/>
        <v>No</v>
      </c>
      <c r="O13" s="33" t="str">
        <f t="shared" si="11"/>
        <v>No</v>
      </c>
      <c r="P13" s="33" t="str">
        <f t="shared" si="12"/>
        <v>Yes</v>
      </c>
      <c r="Q13" s="33" t="str">
        <f t="shared" si="13"/>
        <v>No</v>
      </c>
      <c r="R13" s="33" t="str">
        <f t="shared" si="14"/>
        <v>No</v>
      </c>
      <c r="S13" s="33" t="str">
        <f t="shared" si="15"/>
        <v>No</v>
      </c>
      <c r="T13" s="33" t="str">
        <f t="shared" si="16"/>
        <v>No</v>
      </c>
      <c r="U13" s="33" t="str">
        <f t="shared" si="17"/>
        <v>No</v>
      </c>
    </row>
    <row r="14" spans="1:21" ht="15.6">
      <c r="A14" s="36" t="s">
        <v>76</v>
      </c>
      <c r="B14" s="40">
        <v>55403</v>
      </c>
      <c r="C14" s="19">
        <f t="shared" si="0"/>
        <v>8.6206561509006973E-3</v>
      </c>
      <c r="D14" s="19">
        <f t="shared" si="1"/>
        <v>8.6206561509006973E-3</v>
      </c>
      <c r="E14" s="17">
        <v>1</v>
      </c>
      <c r="F14" s="19">
        <f t="shared" si="2"/>
        <v>1.1332816361246075E-2</v>
      </c>
      <c r="G14" s="19">
        <f t="shared" si="3"/>
        <v>1.1235955056179775E-2</v>
      </c>
      <c r="H14" s="19">
        <f t="shared" si="4"/>
        <v>9.6861305066300515E-5</v>
      </c>
      <c r="I14" s="19">
        <f t="shared" si="5"/>
        <v>9.6861305066300515E-5</v>
      </c>
      <c r="J14" s="33" t="str">
        <f t="shared" si="6"/>
        <v>No</v>
      </c>
      <c r="K14" s="33" t="str">
        <f t="shared" si="7"/>
        <v>No</v>
      </c>
      <c r="L14" s="33" t="str">
        <f t="shared" si="8"/>
        <v>No</v>
      </c>
      <c r="M14" s="33" t="str">
        <f t="shared" si="9"/>
        <v>No</v>
      </c>
      <c r="N14" s="33" t="str">
        <f t="shared" si="10"/>
        <v>No</v>
      </c>
      <c r="O14" s="33" t="str">
        <f t="shared" si="11"/>
        <v>No</v>
      </c>
      <c r="P14" s="33" t="str">
        <f t="shared" si="12"/>
        <v>Yes</v>
      </c>
      <c r="Q14" s="33" t="str">
        <f t="shared" si="13"/>
        <v>No</v>
      </c>
      <c r="R14" s="33" t="str">
        <f t="shared" si="14"/>
        <v>No</v>
      </c>
      <c r="S14" s="33" t="str">
        <f t="shared" si="15"/>
        <v>No</v>
      </c>
      <c r="T14" s="33" t="str">
        <f t="shared" si="16"/>
        <v>No</v>
      </c>
      <c r="U14" s="33" t="str">
        <f t="shared" si="17"/>
        <v>No</v>
      </c>
    </row>
    <row r="15" spans="1:21" ht="15.6">
      <c r="A15" s="36" t="s">
        <v>125</v>
      </c>
      <c r="B15" s="40">
        <v>56970</v>
      </c>
      <c r="C15" s="19">
        <f t="shared" si="0"/>
        <v>3.7148146867801608E-2</v>
      </c>
      <c r="D15" s="19">
        <f t="shared" si="1"/>
        <v>3.7148146867801608E-2</v>
      </c>
      <c r="E15" s="17">
        <v>1</v>
      </c>
      <c r="F15" s="19">
        <f t="shared" si="2"/>
        <v>1.1653349964806761E-2</v>
      </c>
      <c r="G15" s="19">
        <f t="shared" si="3"/>
        <v>1.1235955056179775E-2</v>
      </c>
      <c r="H15" s="19">
        <f t="shared" si="4"/>
        <v>4.173949086269859E-4</v>
      </c>
      <c r="I15" s="19">
        <f t="shared" si="5"/>
        <v>4.173949086269859E-4</v>
      </c>
      <c r="J15" s="33" t="str">
        <f t="shared" si="6"/>
        <v>No</v>
      </c>
      <c r="K15" s="33" t="str">
        <f t="shared" si="7"/>
        <v>No</v>
      </c>
      <c r="L15" s="33" t="str">
        <f t="shared" si="8"/>
        <v>No</v>
      </c>
      <c r="M15" s="33" t="str">
        <f t="shared" si="9"/>
        <v>No</v>
      </c>
      <c r="N15" s="33" t="str">
        <f t="shared" si="10"/>
        <v>No</v>
      </c>
      <c r="O15" s="33" t="str">
        <f t="shared" si="11"/>
        <v>No</v>
      </c>
      <c r="P15" s="33" t="str">
        <f t="shared" si="12"/>
        <v>Yes</v>
      </c>
      <c r="Q15" s="33" t="str">
        <f t="shared" si="13"/>
        <v>No</v>
      </c>
      <c r="R15" s="33" t="str">
        <f t="shared" si="14"/>
        <v>No</v>
      </c>
      <c r="S15" s="33" t="str">
        <f t="shared" si="15"/>
        <v>No</v>
      </c>
      <c r="T15" s="33" t="str">
        <f t="shared" si="16"/>
        <v>No</v>
      </c>
      <c r="U15" s="33" t="str">
        <f t="shared" si="17"/>
        <v>No</v>
      </c>
    </row>
    <row r="16" spans="1:21" ht="15.6">
      <c r="A16" s="36" t="s">
        <v>51</v>
      </c>
      <c r="B16" s="40">
        <v>52147</v>
      </c>
      <c r="C16" s="19">
        <f t="shared" si="0"/>
        <v>-5.0655355191938728E-2</v>
      </c>
      <c r="D16" s="19">
        <f t="shared" si="1"/>
        <v>5.0655355191938728E-2</v>
      </c>
      <c r="E16" s="17">
        <v>1</v>
      </c>
      <c r="F16" s="19">
        <f t="shared" si="2"/>
        <v>1.0666793761888329E-2</v>
      </c>
      <c r="G16" s="19">
        <f t="shared" si="3"/>
        <v>1.1235955056179775E-2</v>
      </c>
      <c r="H16" s="19">
        <f t="shared" si="4"/>
        <v>-5.691612942914457E-4</v>
      </c>
      <c r="I16" s="19">
        <f t="shared" si="5"/>
        <v>5.691612942914457E-4</v>
      </c>
      <c r="J16" s="33" t="str">
        <f t="shared" si="6"/>
        <v>No</v>
      </c>
      <c r="K16" s="33" t="str">
        <f t="shared" si="7"/>
        <v>No</v>
      </c>
      <c r="L16" s="33" t="str">
        <f t="shared" si="8"/>
        <v>No</v>
      </c>
      <c r="M16" s="33" t="str">
        <f t="shared" si="9"/>
        <v>No</v>
      </c>
      <c r="N16" s="33" t="str">
        <f t="shared" si="10"/>
        <v>Yes</v>
      </c>
      <c r="O16" s="33" t="str">
        <f t="shared" si="11"/>
        <v>No</v>
      </c>
      <c r="P16" s="33" t="str">
        <f t="shared" si="12"/>
        <v>No</v>
      </c>
      <c r="Q16" s="33" t="str">
        <f t="shared" si="13"/>
        <v>No</v>
      </c>
      <c r="R16" s="33" t="str">
        <f t="shared" si="14"/>
        <v>No</v>
      </c>
      <c r="S16" s="33" t="str">
        <f t="shared" si="15"/>
        <v>No</v>
      </c>
      <c r="T16" s="33" t="str">
        <f t="shared" si="16"/>
        <v>No</v>
      </c>
      <c r="U16" s="33" t="str">
        <f t="shared" si="17"/>
        <v>No</v>
      </c>
    </row>
    <row r="17" spans="1:21" ht="15.6">
      <c r="A17" s="36" t="s">
        <v>50</v>
      </c>
      <c r="B17" s="40">
        <v>56292</v>
      </c>
      <c r="C17" s="19">
        <f t="shared" si="0"/>
        <v>2.4805046225773009E-2</v>
      </c>
      <c r="D17" s="19">
        <f t="shared" si="1"/>
        <v>2.4805046225773009E-2</v>
      </c>
      <c r="E17" s="17">
        <v>1</v>
      </c>
      <c r="F17" s="19">
        <f t="shared" si="2"/>
        <v>1.1514663440739023E-2</v>
      </c>
      <c r="G17" s="19">
        <f t="shared" si="3"/>
        <v>1.1235955056179775E-2</v>
      </c>
      <c r="H17" s="19">
        <f t="shared" si="4"/>
        <v>2.7870838455924807E-4</v>
      </c>
      <c r="I17" s="19">
        <f t="shared" si="5"/>
        <v>2.7870838455924807E-4</v>
      </c>
      <c r="J17" s="33" t="str">
        <f t="shared" si="6"/>
        <v>No</v>
      </c>
      <c r="K17" s="33" t="str">
        <f t="shared" si="7"/>
        <v>No</v>
      </c>
      <c r="L17" s="33" t="str">
        <f t="shared" si="8"/>
        <v>No</v>
      </c>
      <c r="M17" s="33" t="str">
        <f t="shared" si="9"/>
        <v>No</v>
      </c>
      <c r="N17" s="33" t="str">
        <f t="shared" si="10"/>
        <v>No</v>
      </c>
      <c r="O17" s="33" t="str">
        <f t="shared" si="11"/>
        <v>No</v>
      </c>
      <c r="P17" s="33" t="str">
        <f t="shared" si="12"/>
        <v>Yes</v>
      </c>
      <c r="Q17" s="33" t="str">
        <f t="shared" si="13"/>
        <v>No</v>
      </c>
      <c r="R17" s="33" t="str">
        <f t="shared" si="14"/>
        <v>No</v>
      </c>
      <c r="S17" s="33" t="str">
        <f t="shared" si="15"/>
        <v>No</v>
      </c>
      <c r="T17" s="33" t="str">
        <f t="shared" si="16"/>
        <v>No</v>
      </c>
      <c r="U17" s="33" t="str">
        <f t="shared" si="17"/>
        <v>No</v>
      </c>
    </row>
    <row r="18" spans="1:21" ht="15.6">
      <c r="A18" s="36" t="s">
        <v>52</v>
      </c>
      <c r="B18" s="40">
        <v>59554</v>
      </c>
      <c r="C18" s="19">
        <f t="shared" si="0"/>
        <v>8.4190288547745434E-2</v>
      </c>
      <c r="D18" s="19">
        <f t="shared" si="1"/>
        <v>8.4190288547745434E-2</v>
      </c>
      <c r="E18" s="17">
        <v>1</v>
      </c>
      <c r="F18" s="19">
        <f t="shared" si="2"/>
        <v>1.218191335446905E-2</v>
      </c>
      <c r="G18" s="19">
        <f t="shared" si="3"/>
        <v>1.1235955056179775E-2</v>
      </c>
      <c r="H18" s="19">
        <f t="shared" si="4"/>
        <v>9.4595829828927544E-4</v>
      </c>
      <c r="I18" s="19">
        <f t="shared" si="5"/>
        <v>9.4595829828927544E-4</v>
      </c>
      <c r="J18" s="33" t="str">
        <f t="shared" si="6"/>
        <v>No</v>
      </c>
      <c r="K18" s="33" t="str">
        <f t="shared" si="7"/>
        <v>No</v>
      </c>
      <c r="L18" s="33" t="str">
        <f t="shared" si="8"/>
        <v>No</v>
      </c>
      <c r="M18" s="33" t="str">
        <f t="shared" si="9"/>
        <v>No</v>
      </c>
      <c r="N18" s="33" t="str">
        <f t="shared" si="10"/>
        <v>No</v>
      </c>
      <c r="O18" s="33" t="str">
        <f t="shared" si="11"/>
        <v>No</v>
      </c>
      <c r="P18" s="33" t="str">
        <f t="shared" si="12"/>
        <v>No</v>
      </c>
      <c r="Q18" s="33" t="str">
        <f t="shared" si="13"/>
        <v>Yes</v>
      </c>
      <c r="R18" s="33" t="str">
        <f t="shared" si="14"/>
        <v>No</v>
      </c>
      <c r="S18" s="33" t="str">
        <f t="shared" si="15"/>
        <v>No</v>
      </c>
      <c r="T18" s="33" t="str">
        <f t="shared" si="16"/>
        <v>No</v>
      </c>
      <c r="U18" s="33" t="str">
        <f t="shared" si="17"/>
        <v>No</v>
      </c>
    </row>
    <row r="19" spans="1:21" ht="15.6">
      <c r="A19" s="36" t="s">
        <v>126</v>
      </c>
      <c r="B19" s="40">
        <v>62772</v>
      </c>
      <c r="C19" s="19">
        <f t="shared" si="0"/>
        <v>0.14277450368940922</v>
      </c>
      <c r="D19" s="19">
        <f t="shared" si="1"/>
        <v>0.14277450368940922</v>
      </c>
      <c r="E19" s="17">
        <v>1</v>
      </c>
      <c r="F19" s="19">
        <f t="shared" si="2"/>
        <v>1.2840162962802352E-2</v>
      </c>
      <c r="G19" s="19">
        <f t="shared" si="3"/>
        <v>1.1235955056179775E-2</v>
      </c>
      <c r="H19" s="19">
        <f t="shared" si="4"/>
        <v>1.6042079066225772E-3</v>
      </c>
      <c r="I19" s="19">
        <f t="shared" si="5"/>
        <v>1.6042079066225772E-3</v>
      </c>
      <c r="J19" s="33" t="str">
        <f t="shared" si="6"/>
        <v>No</v>
      </c>
      <c r="K19" s="33" t="str">
        <f t="shared" si="7"/>
        <v>No</v>
      </c>
      <c r="L19" s="33" t="str">
        <f t="shared" si="8"/>
        <v>No</v>
      </c>
      <c r="M19" s="33" t="str">
        <f t="shared" si="9"/>
        <v>No</v>
      </c>
      <c r="N19" s="33" t="str">
        <f t="shared" si="10"/>
        <v>No</v>
      </c>
      <c r="O19" s="33" t="str">
        <f t="shared" si="11"/>
        <v>No</v>
      </c>
      <c r="P19" s="33" t="str">
        <f t="shared" si="12"/>
        <v>No</v>
      </c>
      <c r="Q19" s="33" t="str">
        <f t="shared" si="13"/>
        <v>No</v>
      </c>
      <c r="R19" s="33" t="str">
        <f t="shared" si="14"/>
        <v>Yes</v>
      </c>
      <c r="S19" s="33" t="str">
        <f t="shared" si="15"/>
        <v>No</v>
      </c>
      <c r="T19" s="33" t="str">
        <f t="shared" si="16"/>
        <v>No</v>
      </c>
      <c r="U19" s="33" t="str">
        <f t="shared" si="17"/>
        <v>No</v>
      </c>
    </row>
    <row r="20" spans="1:21" ht="15.6">
      <c r="A20" s="36" t="s">
        <v>57</v>
      </c>
      <c r="B20" s="40">
        <v>54396</v>
      </c>
      <c r="C20" s="19">
        <f t="shared" si="0"/>
        <v>-9.7119431802538802E-3</v>
      </c>
      <c r="D20" s="19">
        <f t="shared" si="1"/>
        <v>9.7119431802538802E-3</v>
      </c>
      <c r="E20" s="17">
        <v>1</v>
      </c>
      <c r="F20" s="19">
        <f t="shared" si="2"/>
        <v>1.1126832099098271E-2</v>
      </c>
      <c r="G20" s="19">
        <f t="shared" si="3"/>
        <v>1.1235955056179775E-2</v>
      </c>
      <c r="H20" s="19">
        <f t="shared" si="4"/>
        <v>-1.0912295708150402E-4</v>
      </c>
      <c r="I20" s="19">
        <f t="shared" si="5"/>
        <v>1.0912295708150402E-4</v>
      </c>
      <c r="J20" s="33" t="str">
        <f t="shared" si="6"/>
        <v>No</v>
      </c>
      <c r="K20" s="33" t="str">
        <f t="shared" si="7"/>
        <v>No</v>
      </c>
      <c r="L20" s="33" t="str">
        <f t="shared" si="8"/>
        <v>No</v>
      </c>
      <c r="M20" s="33" t="str">
        <f t="shared" si="9"/>
        <v>No</v>
      </c>
      <c r="N20" s="33" t="str">
        <f t="shared" si="10"/>
        <v>No</v>
      </c>
      <c r="O20" s="33" t="str">
        <f t="shared" si="11"/>
        <v>Yes</v>
      </c>
      <c r="P20" s="33" t="str">
        <f t="shared" si="12"/>
        <v>No</v>
      </c>
      <c r="Q20" s="33" t="str">
        <f t="shared" si="13"/>
        <v>No</v>
      </c>
      <c r="R20" s="33" t="str">
        <f t="shared" si="14"/>
        <v>No</v>
      </c>
      <c r="S20" s="33" t="str">
        <f t="shared" si="15"/>
        <v>No</v>
      </c>
      <c r="T20" s="33" t="str">
        <f t="shared" si="16"/>
        <v>No</v>
      </c>
      <c r="U20" s="33" t="str">
        <f t="shared" si="17"/>
        <v>No</v>
      </c>
    </row>
    <row r="21" spans="1:21" ht="15.6">
      <c r="A21" s="36" t="s">
        <v>73</v>
      </c>
      <c r="B21" s="40">
        <v>57945</v>
      </c>
      <c r="C21" s="19">
        <f t="shared" si="0"/>
        <v>5.4898180976913541E-2</v>
      </c>
      <c r="D21" s="19">
        <f t="shared" si="1"/>
        <v>5.4898180976913541E-2</v>
      </c>
      <c r="E21" s="17">
        <v>1</v>
      </c>
      <c r="F21" s="19">
        <f t="shared" si="2"/>
        <v>1.18527885503024E-2</v>
      </c>
      <c r="G21" s="19">
        <f t="shared" si="3"/>
        <v>1.1235955056179775E-2</v>
      </c>
      <c r="H21" s="19">
        <f t="shared" si="4"/>
        <v>6.1683349412262542E-4</v>
      </c>
      <c r="I21" s="19">
        <f t="shared" si="5"/>
        <v>6.1683349412262542E-4</v>
      </c>
      <c r="J21" s="33" t="str">
        <f t="shared" si="6"/>
        <v>No</v>
      </c>
      <c r="K21" s="33" t="str">
        <f t="shared" si="7"/>
        <v>No</v>
      </c>
      <c r="L21" s="33" t="str">
        <f t="shared" si="8"/>
        <v>No</v>
      </c>
      <c r="M21" s="33" t="str">
        <f t="shared" si="9"/>
        <v>No</v>
      </c>
      <c r="N21" s="33" t="str">
        <f t="shared" si="10"/>
        <v>No</v>
      </c>
      <c r="O21" s="33" t="str">
        <f t="shared" si="11"/>
        <v>No</v>
      </c>
      <c r="P21" s="33" t="str">
        <f t="shared" si="12"/>
        <v>No</v>
      </c>
      <c r="Q21" s="33" t="str">
        <f t="shared" si="13"/>
        <v>Yes</v>
      </c>
      <c r="R21" s="33" t="str">
        <f t="shared" si="14"/>
        <v>No</v>
      </c>
      <c r="S21" s="33" t="str">
        <f t="shared" si="15"/>
        <v>No</v>
      </c>
      <c r="T21" s="33" t="str">
        <f t="shared" si="16"/>
        <v>No</v>
      </c>
      <c r="U21" s="33" t="str">
        <f t="shared" si="17"/>
        <v>No</v>
      </c>
    </row>
    <row r="22" spans="1:21" ht="15.6">
      <c r="A22" s="36" t="s">
        <v>58</v>
      </c>
      <c r="B22" s="40">
        <v>54541</v>
      </c>
      <c r="C22" s="19">
        <f t="shared" si="0"/>
        <v>-7.0721945178731311E-3</v>
      </c>
      <c r="D22" s="19">
        <f t="shared" si="1"/>
        <v>7.0721945178731311E-3</v>
      </c>
      <c r="E22" s="17">
        <v>1</v>
      </c>
      <c r="F22" s="19">
        <f t="shared" si="2"/>
        <v>1.1156492196428393E-2</v>
      </c>
      <c r="G22" s="19">
        <f t="shared" si="3"/>
        <v>1.1235955056179775E-2</v>
      </c>
      <c r="H22" s="19">
        <f t="shared" si="4"/>
        <v>-7.9462859751381829E-5</v>
      </c>
      <c r="I22" s="19">
        <f t="shared" si="5"/>
        <v>7.9462859751381829E-5</v>
      </c>
      <c r="J22" s="33" t="str">
        <f t="shared" si="6"/>
        <v>No</v>
      </c>
      <c r="K22" s="33" t="str">
        <f t="shared" si="7"/>
        <v>No</v>
      </c>
      <c r="L22" s="33" t="str">
        <f t="shared" si="8"/>
        <v>No</v>
      </c>
      <c r="M22" s="33" t="str">
        <f t="shared" si="9"/>
        <v>No</v>
      </c>
      <c r="N22" s="33" t="str">
        <f t="shared" si="10"/>
        <v>No</v>
      </c>
      <c r="O22" s="33" t="str">
        <f t="shared" si="11"/>
        <v>Yes</v>
      </c>
      <c r="P22" s="33" t="str">
        <f t="shared" si="12"/>
        <v>No</v>
      </c>
      <c r="Q22" s="33" t="str">
        <f t="shared" si="13"/>
        <v>No</v>
      </c>
      <c r="R22" s="33" t="str">
        <f t="shared" si="14"/>
        <v>No</v>
      </c>
      <c r="S22" s="33" t="str">
        <f t="shared" si="15"/>
        <v>No</v>
      </c>
      <c r="T22" s="33" t="str">
        <f t="shared" si="16"/>
        <v>No</v>
      </c>
      <c r="U22" s="33" t="str">
        <f t="shared" si="17"/>
        <v>No</v>
      </c>
    </row>
    <row r="23" spans="1:21" ht="15.6">
      <c r="A23" s="36" t="s">
        <v>53</v>
      </c>
      <c r="B23" s="40">
        <v>52488</v>
      </c>
      <c r="C23" s="19">
        <f t="shared" si="0"/>
        <v>-4.4447394544546763E-2</v>
      </c>
      <c r="D23" s="19">
        <f t="shared" si="1"/>
        <v>4.4447394544546763E-2</v>
      </c>
      <c r="E23" s="17">
        <v>1</v>
      </c>
      <c r="F23" s="19">
        <f t="shared" si="2"/>
        <v>1.0736546128712958E-2</v>
      </c>
      <c r="G23" s="19">
        <f t="shared" si="3"/>
        <v>1.1235955056179775E-2</v>
      </c>
      <c r="H23" s="19">
        <f t="shared" si="4"/>
        <v>-4.9940892746681669E-4</v>
      </c>
      <c r="I23" s="19">
        <f t="shared" si="5"/>
        <v>4.9940892746681669E-4</v>
      </c>
      <c r="J23" s="33" t="str">
        <f t="shared" si="6"/>
        <v>No</v>
      </c>
      <c r="K23" s="33" t="str">
        <f t="shared" si="7"/>
        <v>No</v>
      </c>
      <c r="L23" s="33" t="str">
        <f t="shared" si="8"/>
        <v>No</v>
      </c>
      <c r="M23" s="33" t="str">
        <f t="shared" si="9"/>
        <v>No</v>
      </c>
      <c r="N23" s="33" t="str">
        <f t="shared" si="10"/>
        <v>No</v>
      </c>
      <c r="O23" s="33" t="str">
        <f t="shared" si="11"/>
        <v>Yes</v>
      </c>
      <c r="P23" s="33" t="str">
        <f t="shared" si="12"/>
        <v>No</v>
      </c>
      <c r="Q23" s="33" t="str">
        <f t="shared" si="13"/>
        <v>No</v>
      </c>
      <c r="R23" s="33" t="str">
        <f t="shared" si="14"/>
        <v>No</v>
      </c>
      <c r="S23" s="33" t="str">
        <f t="shared" si="15"/>
        <v>No</v>
      </c>
      <c r="T23" s="33" t="str">
        <f t="shared" si="16"/>
        <v>No</v>
      </c>
      <c r="U23" s="33" t="str">
        <f t="shared" si="17"/>
        <v>No</v>
      </c>
    </row>
    <row r="24" spans="1:21" ht="15.6">
      <c r="A24" s="36" t="s">
        <v>63</v>
      </c>
      <c r="B24" s="40">
        <v>55155</v>
      </c>
      <c r="C24" s="19">
        <f t="shared" si="0"/>
        <v>4.1057756800701754E-3</v>
      </c>
      <c r="D24" s="19">
        <f t="shared" si="1"/>
        <v>4.1057756800701754E-3</v>
      </c>
      <c r="E24" s="17">
        <v>1</v>
      </c>
      <c r="F24" s="19">
        <f t="shared" si="2"/>
        <v>1.1282087367191801E-2</v>
      </c>
      <c r="G24" s="19">
        <f t="shared" si="3"/>
        <v>1.1235955056179775E-2</v>
      </c>
      <c r="H24" s="19">
        <f t="shared" si="4"/>
        <v>4.6132311012025973E-5</v>
      </c>
      <c r="I24" s="19">
        <f t="shared" si="5"/>
        <v>4.6132311012025973E-5</v>
      </c>
      <c r="J24" s="33" t="str">
        <f t="shared" si="6"/>
        <v>No</v>
      </c>
      <c r="K24" s="33" t="str">
        <f t="shared" si="7"/>
        <v>No</v>
      </c>
      <c r="L24" s="33" t="str">
        <f t="shared" si="8"/>
        <v>No</v>
      </c>
      <c r="M24" s="33" t="str">
        <f t="shared" si="9"/>
        <v>No</v>
      </c>
      <c r="N24" s="33" t="str">
        <f t="shared" si="10"/>
        <v>No</v>
      </c>
      <c r="O24" s="33" t="str">
        <f t="shared" si="11"/>
        <v>No</v>
      </c>
      <c r="P24" s="33" t="str">
        <f t="shared" si="12"/>
        <v>Yes</v>
      </c>
      <c r="Q24" s="33" t="str">
        <f t="shared" si="13"/>
        <v>No</v>
      </c>
      <c r="R24" s="33" t="str">
        <f t="shared" si="14"/>
        <v>No</v>
      </c>
      <c r="S24" s="33" t="str">
        <f t="shared" si="15"/>
        <v>No</v>
      </c>
      <c r="T24" s="33" t="str">
        <f t="shared" si="16"/>
        <v>No</v>
      </c>
      <c r="U24" s="33" t="str">
        <f t="shared" si="17"/>
        <v>No</v>
      </c>
    </row>
    <row r="25" spans="1:21" ht="15.6">
      <c r="A25" s="36" t="s">
        <v>71</v>
      </c>
      <c r="B25" s="40">
        <v>58171</v>
      </c>
      <c r="C25" s="19">
        <f t="shared" si="0"/>
        <v>5.9012547857589741E-2</v>
      </c>
      <c r="D25" s="19">
        <f t="shared" si="1"/>
        <v>5.9012547857589741E-2</v>
      </c>
      <c r="E25" s="17">
        <v>1</v>
      </c>
      <c r="F25" s="19">
        <f t="shared" si="2"/>
        <v>1.1899017391658313E-2</v>
      </c>
      <c r="G25" s="19">
        <f t="shared" si="3"/>
        <v>1.1235955056179775E-2</v>
      </c>
      <c r="H25" s="19">
        <f t="shared" si="4"/>
        <v>6.6306233547853803E-4</v>
      </c>
      <c r="I25" s="19">
        <f t="shared" si="5"/>
        <v>6.6306233547853803E-4</v>
      </c>
      <c r="J25" s="33" t="str">
        <f t="shared" si="6"/>
        <v>No</v>
      </c>
      <c r="K25" s="33" t="str">
        <f t="shared" si="7"/>
        <v>No</v>
      </c>
      <c r="L25" s="33" t="str">
        <f t="shared" si="8"/>
        <v>No</v>
      </c>
      <c r="M25" s="33" t="str">
        <f t="shared" si="9"/>
        <v>No</v>
      </c>
      <c r="N25" s="33" t="str">
        <f t="shared" si="10"/>
        <v>No</v>
      </c>
      <c r="O25" s="33" t="str">
        <f t="shared" si="11"/>
        <v>No</v>
      </c>
      <c r="P25" s="33" t="str">
        <f t="shared" si="12"/>
        <v>No</v>
      </c>
      <c r="Q25" s="33" t="str">
        <f t="shared" si="13"/>
        <v>Yes</v>
      </c>
      <c r="R25" s="33" t="str">
        <f t="shared" si="14"/>
        <v>No</v>
      </c>
      <c r="S25" s="33" t="str">
        <f t="shared" si="15"/>
        <v>No</v>
      </c>
      <c r="T25" s="33" t="str">
        <f t="shared" si="16"/>
        <v>No</v>
      </c>
      <c r="U25" s="33" t="str">
        <f t="shared" si="17"/>
        <v>No</v>
      </c>
    </row>
    <row r="26" spans="1:21" ht="15.6">
      <c r="A26" s="36" t="s">
        <v>54</v>
      </c>
      <c r="B26" s="40">
        <v>53551</v>
      </c>
      <c r="C26" s="19">
        <f t="shared" si="0"/>
        <v>-2.5095306074817553E-2</v>
      </c>
      <c r="D26" s="19">
        <f t="shared" si="1"/>
        <v>2.5095306074817553E-2</v>
      </c>
      <c r="E26" s="17">
        <v>1</v>
      </c>
      <c r="F26" s="19">
        <f t="shared" si="2"/>
        <v>1.0953985325002051E-2</v>
      </c>
      <c r="G26" s="19">
        <f t="shared" si="3"/>
        <v>1.1235955056179775E-2</v>
      </c>
      <c r="H26" s="19">
        <f t="shared" si="4"/>
        <v>-2.8196973117772424E-4</v>
      </c>
      <c r="I26" s="19">
        <f t="shared" si="5"/>
        <v>2.8196973117772424E-4</v>
      </c>
      <c r="J26" s="33" t="str">
        <f t="shared" si="6"/>
        <v>No</v>
      </c>
      <c r="K26" s="33" t="str">
        <f t="shared" si="7"/>
        <v>No</v>
      </c>
      <c r="L26" s="33" t="str">
        <f t="shared" si="8"/>
        <v>No</v>
      </c>
      <c r="M26" s="33" t="str">
        <f t="shared" si="9"/>
        <v>No</v>
      </c>
      <c r="N26" s="33" t="str">
        <f t="shared" si="10"/>
        <v>No</v>
      </c>
      <c r="O26" s="33" t="str">
        <f t="shared" si="11"/>
        <v>Yes</v>
      </c>
      <c r="P26" s="33" t="str">
        <f t="shared" si="12"/>
        <v>No</v>
      </c>
      <c r="Q26" s="33" t="str">
        <f t="shared" si="13"/>
        <v>No</v>
      </c>
      <c r="R26" s="33" t="str">
        <f t="shared" si="14"/>
        <v>No</v>
      </c>
      <c r="S26" s="33" t="str">
        <f t="shared" si="15"/>
        <v>No</v>
      </c>
      <c r="T26" s="33" t="str">
        <f t="shared" si="16"/>
        <v>No</v>
      </c>
      <c r="U26" s="33" t="str">
        <f t="shared" si="17"/>
        <v>No</v>
      </c>
    </row>
    <row r="27" spans="1:21" ht="15.6">
      <c r="A27" s="36" t="s">
        <v>127</v>
      </c>
      <c r="B27" s="40">
        <v>54797</v>
      </c>
      <c r="C27" s="19">
        <f t="shared" si="0"/>
        <v>-2.4116727415319484E-3</v>
      </c>
      <c r="D27" s="19">
        <f t="shared" si="1"/>
        <v>2.4116727415319484E-3</v>
      </c>
      <c r="E27" s="17">
        <v>1</v>
      </c>
      <c r="F27" s="19">
        <f t="shared" si="2"/>
        <v>1.120885760964571E-2</v>
      </c>
      <c r="G27" s="19">
        <f t="shared" si="3"/>
        <v>1.1235955056179775E-2</v>
      </c>
      <c r="H27" s="19">
        <f t="shared" si="4"/>
        <v>-2.7097446534065164E-5</v>
      </c>
      <c r="I27" s="19">
        <f t="shared" si="5"/>
        <v>2.7097446534065164E-5</v>
      </c>
      <c r="J27" s="33" t="str">
        <f t="shared" si="6"/>
        <v>No</v>
      </c>
      <c r="K27" s="33" t="str">
        <f t="shared" si="7"/>
        <v>No</v>
      </c>
      <c r="L27" s="33" t="str">
        <f t="shared" si="8"/>
        <v>No</v>
      </c>
      <c r="M27" s="33" t="str">
        <f t="shared" si="9"/>
        <v>No</v>
      </c>
      <c r="N27" s="33" t="str">
        <f t="shared" si="10"/>
        <v>No</v>
      </c>
      <c r="O27" s="33" t="str">
        <f t="shared" si="11"/>
        <v>Yes</v>
      </c>
      <c r="P27" s="33" t="str">
        <f t="shared" si="12"/>
        <v>No</v>
      </c>
      <c r="Q27" s="33" t="str">
        <f t="shared" si="13"/>
        <v>No</v>
      </c>
      <c r="R27" s="33" t="str">
        <f t="shared" si="14"/>
        <v>No</v>
      </c>
      <c r="S27" s="33" t="str">
        <f t="shared" si="15"/>
        <v>No</v>
      </c>
      <c r="T27" s="33" t="str">
        <f t="shared" si="16"/>
        <v>No</v>
      </c>
      <c r="U27" s="33" t="str">
        <f t="shared" si="17"/>
        <v>No</v>
      </c>
    </row>
    <row r="28" spans="1:21" ht="15.6">
      <c r="A28" s="36" t="s">
        <v>69</v>
      </c>
      <c r="B28" s="40">
        <v>57166</v>
      </c>
      <c r="C28" s="19">
        <f t="shared" si="0"/>
        <v>4.0716358852812828E-2</v>
      </c>
      <c r="D28" s="19">
        <f t="shared" si="1"/>
        <v>4.0716358852812828E-2</v>
      </c>
      <c r="E28" s="17">
        <v>1</v>
      </c>
      <c r="F28" s="19">
        <f t="shared" si="2"/>
        <v>1.1693442234301268E-2</v>
      </c>
      <c r="G28" s="19">
        <f t="shared" si="3"/>
        <v>1.1235955056179775E-2</v>
      </c>
      <c r="H28" s="19">
        <f t="shared" si="4"/>
        <v>4.5748717812149273E-4</v>
      </c>
      <c r="I28" s="19">
        <f t="shared" si="5"/>
        <v>4.5748717812149273E-4</v>
      </c>
      <c r="J28" s="33" t="str">
        <f t="shared" si="6"/>
        <v>No</v>
      </c>
      <c r="K28" s="33" t="str">
        <f t="shared" si="7"/>
        <v>No</v>
      </c>
      <c r="L28" s="33" t="str">
        <f t="shared" si="8"/>
        <v>No</v>
      </c>
      <c r="M28" s="33" t="str">
        <f t="shared" si="9"/>
        <v>No</v>
      </c>
      <c r="N28" s="33" t="str">
        <f t="shared" si="10"/>
        <v>No</v>
      </c>
      <c r="O28" s="33" t="str">
        <f t="shared" si="11"/>
        <v>No</v>
      </c>
      <c r="P28" s="33" t="str">
        <f t="shared" si="12"/>
        <v>Yes</v>
      </c>
      <c r="Q28" s="33" t="str">
        <f t="shared" si="13"/>
        <v>No</v>
      </c>
      <c r="R28" s="33" t="str">
        <f t="shared" si="14"/>
        <v>No</v>
      </c>
      <c r="S28" s="33" t="str">
        <f t="shared" si="15"/>
        <v>No</v>
      </c>
      <c r="T28" s="33" t="str">
        <f t="shared" si="16"/>
        <v>No</v>
      </c>
      <c r="U28" s="33" t="str">
        <f t="shared" si="17"/>
        <v>No</v>
      </c>
    </row>
    <row r="29" spans="1:21" ht="15.6">
      <c r="A29" s="36" t="s">
        <v>55</v>
      </c>
      <c r="B29" s="40">
        <v>54167</v>
      </c>
      <c r="C29" s="19">
        <f t="shared" si="0"/>
        <v>-1.3880925550496579E-2</v>
      </c>
      <c r="D29" s="19">
        <f t="shared" si="1"/>
        <v>1.3880925550496579E-2</v>
      </c>
      <c r="E29" s="17">
        <v>1</v>
      </c>
      <c r="F29" s="19">
        <f t="shared" si="2"/>
        <v>1.1079989600556219E-2</v>
      </c>
      <c r="G29" s="19">
        <f t="shared" si="3"/>
        <v>1.1235955056179775E-2</v>
      </c>
      <c r="H29" s="19">
        <f t="shared" si="4"/>
        <v>-1.5596545562355547E-4</v>
      </c>
      <c r="I29" s="19">
        <f t="shared" si="5"/>
        <v>1.5596545562355547E-4</v>
      </c>
      <c r="J29" s="33" t="str">
        <f t="shared" si="6"/>
        <v>No</v>
      </c>
      <c r="K29" s="33" t="str">
        <f t="shared" si="7"/>
        <v>No</v>
      </c>
      <c r="L29" s="33" t="str">
        <f t="shared" si="8"/>
        <v>No</v>
      </c>
      <c r="M29" s="33" t="str">
        <f t="shared" si="9"/>
        <v>No</v>
      </c>
      <c r="N29" s="33" t="str">
        <f t="shared" si="10"/>
        <v>No</v>
      </c>
      <c r="O29" s="33" t="str">
        <f t="shared" si="11"/>
        <v>Yes</v>
      </c>
      <c r="P29" s="33" t="str">
        <f t="shared" si="12"/>
        <v>No</v>
      </c>
      <c r="Q29" s="33" t="str">
        <f t="shared" si="13"/>
        <v>No</v>
      </c>
      <c r="R29" s="33" t="str">
        <f t="shared" si="14"/>
        <v>No</v>
      </c>
      <c r="S29" s="33" t="str">
        <f t="shared" si="15"/>
        <v>No</v>
      </c>
      <c r="T29" s="33" t="str">
        <f t="shared" si="16"/>
        <v>No</v>
      </c>
      <c r="U29" s="33" t="str">
        <f t="shared" si="17"/>
        <v>No</v>
      </c>
    </row>
    <row r="30" spans="1:21" ht="15.6">
      <c r="A30" s="36" t="s">
        <v>128</v>
      </c>
      <c r="B30" s="40">
        <v>55802</v>
      </c>
      <c r="C30" s="19">
        <f t="shared" si="0"/>
        <v>1.5884516263244962E-2</v>
      </c>
      <c r="D30" s="19">
        <f t="shared" si="1"/>
        <v>1.5884516263244962E-2</v>
      </c>
      <c r="E30" s="17">
        <v>1</v>
      </c>
      <c r="F30" s="19">
        <f t="shared" si="2"/>
        <v>1.1414432767002753E-2</v>
      </c>
      <c r="G30" s="19">
        <f t="shared" si="3"/>
        <v>1.1235955056179775E-2</v>
      </c>
      <c r="H30" s="19">
        <f t="shared" si="4"/>
        <v>1.7847771082297841E-4</v>
      </c>
      <c r="I30" s="19">
        <f t="shared" si="5"/>
        <v>1.7847771082297841E-4</v>
      </c>
      <c r="J30" s="33" t="str">
        <f t="shared" si="6"/>
        <v>No</v>
      </c>
      <c r="K30" s="33" t="str">
        <f t="shared" si="7"/>
        <v>No</v>
      </c>
      <c r="L30" s="33" t="str">
        <f t="shared" si="8"/>
        <v>No</v>
      </c>
      <c r="M30" s="33" t="str">
        <f t="shared" si="9"/>
        <v>No</v>
      </c>
      <c r="N30" s="33" t="str">
        <f t="shared" si="10"/>
        <v>No</v>
      </c>
      <c r="O30" s="33" t="str">
        <f t="shared" si="11"/>
        <v>No</v>
      </c>
      <c r="P30" s="33" t="str">
        <f t="shared" si="12"/>
        <v>Yes</v>
      </c>
      <c r="Q30" s="33" t="str">
        <f t="shared" si="13"/>
        <v>No</v>
      </c>
      <c r="R30" s="33" t="str">
        <f t="shared" si="14"/>
        <v>No</v>
      </c>
      <c r="S30" s="33" t="str">
        <f t="shared" si="15"/>
        <v>No</v>
      </c>
      <c r="T30" s="33" t="str">
        <f t="shared" si="16"/>
        <v>No</v>
      </c>
      <c r="U30" s="33" t="str">
        <f t="shared" si="17"/>
        <v>No</v>
      </c>
    </row>
    <row r="31" spans="1:21" ht="15.6">
      <c r="A31" s="36" t="s">
        <v>36</v>
      </c>
      <c r="B31" s="40">
        <v>57481</v>
      </c>
      <c r="C31" s="19">
        <f t="shared" si="0"/>
        <v>4.6450985257295144E-2</v>
      </c>
      <c r="D31" s="19">
        <f t="shared" si="1"/>
        <v>4.6450985257295144E-2</v>
      </c>
      <c r="E31" s="17">
        <v>1</v>
      </c>
      <c r="F31" s="19">
        <f t="shared" si="2"/>
        <v>1.1757876238846013E-2</v>
      </c>
      <c r="G31" s="19">
        <f t="shared" si="3"/>
        <v>1.1235955056179775E-2</v>
      </c>
      <c r="H31" s="19">
        <f t="shared" si="4"/>
        <v>5.2192118266623788E-4</v>
      </c>
      <c r="I31" s="19">
        <f t="shared" si="5"/>
        <v>5.2192118266623788E-4</v>
      </c>
      <c r="J31" s="33" t="str">
        <f t="shared" si="6"/>
        <v>No</v>
      </c>
      <c r="K31" s="33" t="str">
        <f t="shared" si="7"/>
        <v>No</v>
      </c>
      <c r="L31" s="33" t="str">
        <f t="shared" si="8"/>
        <v>No</v>
      </c>
      <c r="M31" s="33" t="str">
        <f t="shared" si="9"/>
        <v>No</v>
      </c>
      <c r="N31" s="33" t="str">
        <f t="shared" si="10"/>
        <v>No</v>
      </c>
      <c r="O31" s="33" t="str">
        <f t="shared" si="11"/>
        <v>No</v>
      </c>
      <c r="P31" s="33" t="str">
        <f t="shared" si="12"/>
        <v>Yes</v>
      </c>
      <c r="Q31" s="33" t="str">
        <f t="shared" si="13"/>
        <v>No</v>
      </c>
      <c r="R31" s="33" t="str">
        <f t="shared" si="14"/>
        <v>No</v>
      </c>
      <c r="S31" s="33" t="str">
        <f t="shared" si="15"/>
        <v>No</v>
      </c>
      <c r="T31" s="33" t="str">
        <f t="shared" si="16"/>
        <v>No</v>
      </c>
      <c r="U31" s="33" t="str">
        <f t="shared" si="17"/>
        <v>No</v>
      </c>
    </row>
    <row r="32" spans="1:21" ht="15.6">
      <c r="A32" s="36" t="s">
        <v>43</v>
      </c>
      <c r="B32" s="40">
        <v>59612</v>
      </c>
      <c r="C32" s="19">
        <f t="shared" si="0"/>
        <v>8.5246188012697732E-2</v>
      </c>
      <c r="D32" s="19">
        <f t="shared" si="1"/>
        <v>8.5246188012697732E-2</v>
      </c>
      <c r="E32" s="17">
        <v>1</v>
      </c>
      <c r="F32" s="19">
        <f t="shared" si="2"/>
        <v>1.2193777393401099E-2</v>
      </c>
      <c r="G32" s="19">
        <f t="shared" si="3"/>
        <v>1.1235955056179775E-2</v>
      </c>
      <c r="H32" s="19">
        <f t="shared" si="4"/>
        <v>9.5782233722132432E-4</v>
      </c>
      <c r="I32" s="19">
        <f t="shared" si="5"/>
        <v>9.5782233722132432E-4</v>
      </c>
      <c r="J32" s="33" t="str">
        <f t="shared" si="6"/>
        <v>No</v>
      </c>
      <c r="K32" s="33" t="str">
        <f t="shared" si="7"/>
        <v>No</v>
      </c>
      <c r="L32" s="33" t="str">
        <f t="shared" si="8"/>
        <v>No</v>
      </c>
      <c r="M32" s="33" t="str">
        <f t="shared" si="9"/>
        <v>No</v>
      </c>
      <c r="N32" s="33" t="str">
        <f t="shared" si="10"/>
        <v>No</v>
      </c>
      <c r="O32" s="33" t="str">
        <f t="shared" si="11"/>
        <v>No</v>
      </c>
      <c r="P32" s="33" t="str">
        <f t="shared" si="12"/>
        <v>No</v>
      </c>
      <c r="Q32" s="33" t="str">
        <f t="shared" si="13"/>
        <v>Yes</v>
      </c>
      <c r="R32" s="33" t="str">
        <f t="shared" si="14"/>
        <v>No</v>
      </c>
      <c r="S32" s="33" t="str">
        <f t="shared" si="15"/>
        <v>No</v>
      </c>
      <c r="T32" s="33" t="str">
        <f t="shared" si="16"/>
        <v>No</v>
      </c>
      <c r="U32" s="33" t="str">
        <f t="shared" si="17"/>
        <v>No</v>
      </c>
    </row>
    <row r="33" spans="1:21" ht="15.6">
      <c r="A33" s="36" t="s">
        <v>33</v>
      </c>
      <c r="B33" s="40">
        <v>57312</v>
      </c>
      <c r="C33" s="19">
        <f t="shared" si="0"/>
        <v>4.3374312678382411E-2</v>
      </c>
      <c r="D33" s="19">
        <f t="shared" si="1"/>
        <v>4.3374312678382411E-2</v>
      </c>
      <c r="E33" s="17">
        <v>1</v>
      </c>
      <c r="F33" s="19">
        <f t="shared" si="2"/>
        <v>1.172330688402677E-2</v>
      </c>
      <c r="G33" s="19">
        <f t="shared" si="3"/>
        <v>1.1235955056179775E-2</v>
      </c>
      <c r="H33" s="19">
        <f t="shared" si="4"/>
        <v>4.8735182784699453E-4</v>
      </c>
      <c r="I33" s="19">
        <f t="shared" si="5"/>
        <v>4.8735182784699453E-4</v>
      </c>
      <c r="J33" s="33" t="str">
        <f t="shared" si="6"/>
        <v>No</v>
      </c>
      <c r="K33" s="33" t="str">
        <f t="shared" si="7"/>
        <v>No</v>
      </c>
      <c r="L33" s="33" t="str">
        <f t="shared" si="8"/>
        <v>No</v>
      </c>
      <c r="M33" s="33" t="str">
        <f t="shared" si="9"/>
        <v>No</v>
      </c>
      <c r="N33" s="33" t="str">
        <f t="shared" si="10"/>
        <v>No</v>
      </c>
      <c r="O33" s="33" t="str">
        <f t="shared" si="11"/>
        <v>No</v>
      </c>
      <c r="P33" s="33" t="str">
        <f t="shared" si="12"/>
        <v>Yes</v>
      </c>
      <c r="Q33" s="33" t="str">
        <f t="shared" si="13"/>
        <v>No</v>
      </c>
      <c r="R33" s="33" t="str">
        <f t="shared" si="14"/>
        <v>No</v>
      </c>
      <c r="S33" s="33" t="str">
        <f t="shared" si="15"/>
        <v>No</v>
      </c>
      <c r="T33" s="33" t="str">
        <f t="shared" si="16"/>
        <v>No</v>
      </c>
      <c r="U33" s="33" t="str">
        <f t="shared" si="17"/>
        <v>No</v>
      </c>
    </row>
    <row r="34" spans="1:21" ht="15.6">
      <c r="A34" s="36" t="s">
        <v>42</v>
      </c>
      <c r="B34" s="40">
        <v>57959</v>
      </c>
      <c r="C34" s="19">
        <f t="shared" ref="C34:C65" si="18">(B34-C$91)/C$91</f>
        <v>5.51530532615572E-2</v>
      </c>
      <c r="D34" s="19">
        <f t="shared" ref="D34:D65" si="19">ABS(C34)</f>
        <v>5.51530532615572E-2</v>
      </c>
      <c r="E34" s="17">
        <v>1</v>
      </c>
      <c r="F34" s="19">
        <f t="shared" ref="F34:F65" si="20">B34/B$91</f>
        <v>1.1855652283837722E-2</v>
      </c>
      <c r="G34" s="19">
        <f t="shared" ref="G34:G65" si="21">E34/E$91</f>
        <v>1.1235955056179775E-2</v>
      </c>
      <c r="H34" s="19">
        <f t="shared" ref="H34:H65" si="22">F34-G34</f>
        <v>6.1969722765794696E-4</v>
      </c>
      <c r="I34" s="19">
        <f t="shared" ref="I34:I65" si="23">ABS(H34)</f>
        <v>6.1969722765794696E-4</v>
      </c>
      <c r="J34" s="33" t="str">
        <f t="shared" si="6"/>
        <v>No</v>
      </c>
      <c r="K34" s="33" t="str">
        <f t="shared" si="7"/>
        <v>No</v>
      </c>
      <c r="L34" s="33" t="str">
        <f t="shared" si="8"/>
        <v>No</v>
      </c>
      <c r="M34" s="33" t="str">
        <f t="shared" si="9"/>
        <v>No</v>
      </c>
      <c r="N34" s="33" t="str">
        <f t="shared" si="10"/>
        <v>No</v>
      </c>
      <c r="O34" s="33" t="str">
        <f t="shared" si="11"/>
        <v>No</v>
      </c>
      <c r="P34" s="33" t="str">
        <f t="shared" si="12"/>
        <v>No</v>
      </c>
      <c r="Q34" s="33" t="str">
        <f t="shared" si="13"/>
        <v>Yes</v>
      </c>
      <c r="R34" s="33" t="str">
        <f t="shared" si="14"/>
        <v>No</v>
      </c>
      <c r="S34" s="33" t="str">
        <f t="shared" si="15"/>
        <v>No</v>
      </c>
      <c r="T34" s="33" t="str">
        <f t="shared" si="16"/>
        <v>No</v>
      </c>
      <c r="U34" s="33" t="str">
        <f t="shared" si="17"/>
        <v>No</v>
      </c>
    </row>
    <row r="35" spans="1:21" ht="15.6">
      <c r="A35" s="36" t="s">
        <v>32</v>
      </c>
      <c r="B35" s="40">
        <v>59760</v>
      </c>
      <c r="C35" s="19">
        <f t="shared" si="18"/>
        <v>8.7940552164644983E-2</v>
      </c>
      <c r="D35" s="19">
        <f t="shared" si="19"/>
        <v>8.7940552164644983E-2</v>
      </c>
      <c r="E35" s="17">
        <v>1</v>
      </c>
      <c r="F35" s="19">
        <f t="shared" si="20"/>
        <v>1.222405114791736E-2</v>
      </c>
      <c r="G35" s="19">
        <f t="shared" si="21"/>
        <v>1.1235955056179775E-2</v>
      </c>
      <c r="H35" s="19">
        <f t="shared" si="22"/>
        <v>9.8809609173758535E-4</v>
      </c>
      <c r="I35" s="19">
        <f t="shared" si="23"/>
        <v>9.8809609173758535E-4</v>
      </c>
      <c r="J35" s="33" t="str">
        <f t="shared" si="6"/>
        <v>No</v>
      </c>
      <c r="K35" s="33" t="str">
        <f t="shared" si="7"/>
        <v>No</v>
      </c>
      <c r="L35" s="33" t="str">
        <f t="shared" si="8"/>
        <v>No</v>
      </c>
      <c r="M35" s="33" t="str">
        <f t="shared" si="9"/>
        <v>No</v>
      </c>
      <c r="N35" s="33" t="str">
        <f t="shared" si="10"/>
        <v>No</v>
      </c>
      <c r="O35" s="33" t="str">
        <f t="shared" si="11"/>
        <v>No</v>
      </c>
      <c r="P35" s="33" t="str">
        <f t="shared" si="12"/>
        <v>No</v>
      </c>
      <c r="Q35" s="33" t="str">
        <f t="shared" si="13"/>
        <v>Yes</v>
      </c>
      <c r="R35" s="33" t="str">
        <f t="shared" si="14"/>
        <v>No</v>
      </c>
      <c r="S35" s="33" t="str">
        <f t="shared" si="15"/>
        <v>No</v>
      </c>
      <c r="T35" s="33" t="str">
        <f t="shared" si="16"/>
        <v>No</v>
      </c>
      <c r="U35" s="33" t="str">
        <f t="shared" si="17"/>
        <v>No</v>
      </c>
    </row>
    <row r="36" spans="1:21" ht="15.6">
      <c r="A36" s="36" t="s">
        <v>129</v>
      </c>
      <c r="B36" s="40">
        <v>56894</v>
      </c>
      <c r="C36" s="19">
        <f t="shared" si="18"/>
        <v>3.5764554465450321E-2</v>
      </c>
      <c r="D36" s="19">
        <f t="shared" si="19"/>
        <v>3.5764554465450321E-2</v>
      </c>
      <c r="E36" s="17">
        <v>1</v>
      </c>
      <c r="F36" s="19">
        <f t="shared" si="20"/>
        <v>1.163780398275787E-2</v>
      </c>
      <c r="G36" s="19">
        <f t="shared" si="21"/>
        <v>1.1235955056179775E-2</v>
      </c>
      <c r="H36" s="19">
        <f t="shared" si="22"/>
        <v>4.0184892657809529E-4</v>
      </c>
      <c r="I36" s="19">
        <f t="shared" si="23"/>
        <v>4.0184892657809529E-4</v>
      </c>
      <c r="J36" s="33" t="str">
        <f t="shared" si="6"/>
        <v>No</v>
      </c>
      <c r="K36" s="33" t="str">
        <f t="shared" si="7"/>
        <v>No</v>
      </c>
      <c r="L36" s="33" t="str">
        <f t="shared" si="8"/>
        <v>No</v>
      </c>
      <c r="M36" s="33" t="str">
        <f t="shared" si="9"/>
        <v>No</v>
      </c>
      <c r="N36" s="33" t="str">
        <f t="shared" si="10"/>
        <v>No</v>
      </c>
      <c r="O36" s="33" t="str">
        <f t="shared" si="11"/>
        <v>No</v>
      </c>
      <c r="P36" s="33" t="str">
        <f t="shared" si="12"/>
        <v>Yes</v>
      </c>
      <c r="Q36" s="33" t="str">
        <f t="shared" si="13"/>
        <v>No</v>
      </c>
      <c r="R36" s="33" t="str">
        <f t="shared" si="14"/>
        <v>No</v>
      </c>
      <c r="S36" s="33" t="str">
        <f t="shared" si="15"/>
        <v>No</v>
      </c>
      <c r="T36" s="33" t="str">
        <f t="shared" si="16"/>
        <v>No</v>
      </c>
      <c r="U36" s="33" t="str">
        <f t="shared" si="17"/>
        <v>No</v>
      </c>
    </row>
    <row r="37" spans="1:21" ht="15.6">
      <c r="A37" s="36" t="s">
        <v>47</v>
      </c>
      <c r="B37" s="40">
        <v>56622</v>
      </c>
      <c r="C37" s="19">
        <f t="shared" si="18"/>
        <v>3.0812750078087814E-2</v>
      </c>
      <c r="D37" s="19">
        <f t="shared" si="19"/>
        <v>3.0812750078087814E-2</v>
      </c>
      <c r="E37" s="17">
        <v>1</v>
      </c>
      <c r="F37" s="19">
        <f t="shared" si="20"/>
        <v>1.1582165731214471E-2</v>
      </c>
      <c r="G37" s="19">
        <f t="shared" si="21"/>
        <v>1.1235955056179775E-2</v>
      </c>
      <c r="H37" s="19">
        <f t="shared" si="22"/>
        <v>3.4621067503469612E-4</v>
      </c>
      <c r="I37" s="19">
        <f t="shared" si="23"/>
        <v>3.4621067503469612E-4</v>
      </c>
      <c r="J37" s="33" t="str">
        <f t="shared" si="6"/>
        <v>No</v>
      </c>
      <c r="K37" s="33" t="str">
        <f t="shared" si="7"/>
        <v>No</v>
      </c>
      <c r="L37" s="33" t="str">
        <f t="shared" si="8"/>
        <v>No</v>
      </c>
      <c r="M37" s="33" t="str">
        <f t="shared" si="9"/>
        <v>No</v>
      </c>
      <c r="N37" s="33" t="str">
        <f t="shared" si="10"/>
        <v>No</v>
      </c>
      <c r="O37" s="33" t="str">
        <f t="shared" si="11"/>
        <v>No</v>
      </c>
      <c r="P37" s="33" t="str">
        <f t="shared" si="12"/>
        <v>Yes</v>
      </c>
      <c r="Q37" s="33" t="str">
        <f t="shared" si="13"/>
        <v>No</v>
      </c>
      <c r="R37" s="33" t="str">
        <f t="shared" si="14"/>
        <v>No</v>
      </c>
      <c r="S37" s="33" t="str">
        <f t="shared" si="15"/>
        <v>No</v>
      </c>
      <c r="T37" s="33" t="str">
        <f t="shared" si="16"/>
        <v>No</v>
      </c>
      <c r="U37" s="33" t="str">
        <f t="shared" si="17"/>
        <v>No</v>
      </c>
    </row>
    <row r="38" spans="1:21" ht="15.6">
      <c r="A38" s="36" t="s">
        <v>37</v>
      </c>
      <c r="B38" s="40">
        <v>54981</v>
      </c>
      <c r="C38" s="19">
        <f t="shared" si="18"/>
        <v>9.3807728521327731E-4</v>
      </c>
      <c r="D38" s="19">
        <f t="shared" si="19"/>
        <v>9.3807728521327731E-4</v>
      </c>
      <c r="E38" s="17">
        <v>1</v>
      </c>
      <c r="F38" s="19">
        <f t="shared" si="20"/>
        <v>1.1246495250395656E-2</v>
      </c>
      <c r="G38" s="19">
        <f t="shared" si="21"/>
        <v>1.1235955056179775E-2</v>
      </c>
      <c r="H38" s="19">
        <f t="shared" si="22"/>
        <v>1.054019421588108E-5</v>
      </c>
      <c r="I38" s="19">
        <f t="shared" si="23"/>
        <v>1.054019421588108E-5</v>
      </c>
      <c r="J38" s="33" t="str">
        <f t="shared" si="6"/>
        <v>No</v>
      </c>
      <c r="K38" s="33" t="str">
        <f t="shared" si="7"/>
        <v>No</v>
      </c>
      <c r="L38" s="33" t="str">
        <f t="shared" si="8"/>
        <v>No</v>
      </c>
      <c r="M38" s="33" t="str">
        <f t="shared" si="9"/>
        <v>No</v>
      </c>
      <c r="N38" s="33" t="str">
        <f t="shared" si="10"/>
        <v>No</v>
      </c>
      <c r="O38" s="33" t="str">
        <f t="shared" si="11"/>
        <v>No</v>
      </c>
      <c r="P38" s="33" t="str">
        <f t="shared" si="12"/>
        <v>Yes</v>
      </c>
      <c r="Q38" s="33" t="str">
        <f t="shared" si="13"/>
        <v>No</v>
      </c>
      <c r="R38" s="33" t="str">
        <f t="shared" si="14"/>
        <v>No</v>
      </c>
      <c r="S38" s="33" t="str">
        <f t="shared" si="15"/>
        <v>No</v>
      </c>
      <c r="T38" s="33" t="str">
        <f t="shared" si="16"/>
        <v>No</v>
      </c>
      <c r="U38" s="33" t="str">
        <f t="shared" si="17"/>
        <v>No</v>
      </c>
    </row>
    <row r="39" spans="1:21" ht="15.6">
      <c r="A39" s="36" t="s">
        <v>78</v>
      </c>
      <c r="B39" s="40">
        <v>51806</v>
      </c>
      <c r="C39" s="19">
        <f t="shared" si="18"/>
        <v>-5.6863315839330693E-2</v>
      </c>
      <c r="D39" s="19">
        <f t="shared" si="19"/>
        <v>5.6863315839330693E-2</v>
      </c>
      <c r="E39" s="17">
        <v>1</v>
      </c>
      <c r="F39" s="19">
        <f t="shared" si="20"/>
        <v>1.05970413950637E-2</v>
      </c>
      <c r="G39" s="19">
        <f t="shared" si="21"/>
        <v>1.1235955056179775E-2</v>
      </c>
      <c r="H39" s="19">
        <f t="shared" si="22"/>
        <v>-6.3891366111607471E-4</v>
      </c>
      <c r="I39" s="19">
        <f t="shared" si="23"/>
        <v>6.3891366111607471E-4</v>
      </c>
      <c r="J39" s="33" t="str">
        <f t="shared" si="6"/>
        <v>No</v>
      </c>
      <c r="K39" s="33" t="str">
        <f t="shared" si="7"/>
        <v>No</v>
      </c>
      <c r="L39" s="33" t="str">
        <f t="shared" si="8"/>
        <v>No</v>
      </c>
      <c r="M39" s="33" t="str">
        <f t="shared" si="9"/>
        <v>No</v>
      </c>
      <c r="N39" s="33" t="str">
        <f t="shared" si="10"/>
        <v>Yes</v>
      </c>
      <c r="O39" s="33" t="str">
        <f t="shared" si="11"/>
        <v>No</v>
      </c>
      <c r="P39" s="33" t="str">
        <f t="shared" si="12"/>
        <v>No</v>
      </c>
      <c r="Q39" s="33" t="str">
        <f t="shared" si="13"/>
        <v>No</v>
      </c>
      <c r="R39" s="33" t="str">
        <f t="shared" si="14"/>
        <v>No</v>
      </c>
      <c r="S39" s="33" t="str">
        <f t="shared" si="15"/>
        <v>No</v>
      </c>
      <c r="T39" s="33" t="str">
        <f t="shared" si="16"/>
        <v>No</v>
      </c>
      <c r="U39" s="33" t="str">
        <f t="shared" si="17"/>
        <v>No</v>
      </c>
    </row>
    <row r="40" spans="1:21" ht="15.6">
      <c r="A40" s="36" t="s">
        <v>45</v>
      </c>
      <c r="B40" s="40">
        <v>56901</v>
      </c>
      <c r="C40" s="19">
        <f t="shared" si="18"/>
        <v>3.5891990607772151E-2</v>
      </c>
      <c r="D40" s="19">
        <f t="shared" si="19"/>
        <v>3.5891990607772151E-2</v>
      </c>
      <c r="E40" s="17">
        <v>1</v>
      </c>
      <c r="F40" s="19">
        <f t="shared" si="20"/>
        <v>1.1639235849525531E-2</v>
      </c>
      <c r="G40" s="19">
        <f t="shared" si="21"/>
        <v>1.1235955056179775E-2</v>
      </c>
      <c r="H40" s="19">
        <f t="shared" si="22"/>
        <v>4.0328079334575606E-4</v>
      </c>
      <c r="I40" s="19">
        <f t="shared" si="23"/>
        <v>4.0328079334575606E-4</v>
      </c>
      <c r="J40" s="33" t="str">
        <f t="shared" si="6"/>
        <v>No</v>
      </c>
      <c r="K40" s="33" t="str">
        <f t="shared" si="7"/>
        <v>No</v>
      </c>
      <c r="L40" s="33" t="str">
        <f t="shared" si="8"/>
        <v>No</v>
      </c>
      <c r="M40" s="33" t="str">
        <f t="shared" si="9"/>
        <v>No</v>
      </c>
      <c r="N40" s="33" t="str">
        <f t="shared" si="10"/>
        <v>No</v>
      </c>
      <c r="O40" s="33" t="str">
        <f t="shared" si="11"/>
        <v>No</v>
      </c>
      <c r="P40" s="33" t="str">
        <f t="shared" si="12"/>
        <v>Yes</v>
      </c>
      <c r="Q40" s="33" t="str">
        <f t="shared" si="13"/>
        <v>No</v>
      </c>
      <c r="R40" s="33" t="str">
        <f t="shared" si="14"/>
        <v>No</v>
      </c>
      <c r="S40" s="33" t="str">
        <f t="shared" si="15"/>
        <v>No</v>
      </c>
      <c r="T40" s="33" t="str">
        <f t="shared" si="16"/>
        <v>No</v>
      </c>
      <c r="U40" s="33" t="str">
        <f t="shared" si="17"/>
        <v>No</v>
      </c>
    </row>
    <row r="41" spans="1:21" ht="15.6">
      <c r="A41" s="36" t="s">
        <v>49</v>
      </c>
      <c r="B41" s="40">
        <v>61859</v>
      </c>
      <c r="C41" s="19">
        <f t="shared" si="18"/>
        <v>0.1261531896980049</v>
      </c>
      <c r="D41" s="19">
        <f t="shared" si="19"/>
        <v>0.1261531896980049</v>
      </c>
      <c r="E41" s="17">
        <v>1</v>
      </c>
      <c r="F41" s="19">
        <f t="shared" si="20"/>
        <v>1.265340662582028E-2</v>
      </c>
      <c r="G41" s="19">
        <f t="shared" si="21"/>
        <v>1.1235955056179775E-2</v>
      </c>
      <c r="H41" s="19">
        <f t="shared" si="22"/>
        <v>1.417451569640505E-3</v>
      </c>
      <c r="I41" s="19">
        <f t="shared" si="23"/>
        <v>1.417451569640505E-3</v>
      </c>
      <c r="J41" s="33" t="str">
        <f t="shared" si="6"/>
        <v>No</v>
      </c>
      <c r="K41" s="33" t="str">
        <f t="shared" si="7"/>
        <v>No</v>
      </c>
      <c r="L41" s="33" t="str">
        <f t="shared" si="8"/>
        <v>No</v>
      </c>
      <c r="M41" s="33" t="str">
        <f t="shared" si="9"/>
        <v>No</v>
      </c>
      <c r="N41" s="33" t="str">
        <f t="shared" si="10"/>
        <v>No</v>
      </c>
      <c r="O41" s="33" t="str">
        <f t="shared" si="11"/>
        <v>No</v>
      </c>
      <c r="P41" s="33" t="str">
        <f t="shared" si="12"/>
        <v>No</v>
      </c>
      <c r="Q41" s="33" t="str">
        <f t="shared" si="13"/>
        <v>No</v>
      </c>
      <c r="R41" s="33" t="str">
        <f t="shared" si="14"/>
        <v>Yes</v>
      </c>
      <c r="S41" s="33" t="str">
        <f t="shared" si="15"/>
        <v>No</v>
      </c>
      <c r="T41" s="33" t="str">
        <f t="shared" si="16"/>
        <v>No</v>
      </c>
      <c r="U41" s="33" t="str">
        <f t="shared" si="17"/>
        <v>No</v>
      </c>
    </row>
    <row r="42" spans="1:21" ht="15.6">
      <c r="A42" s="36" t="s">
        <v>80</v>
      </c>
      <c r="B42" s="40">
        <v>56880</v>
      </c>
      <c r="C42" s="19">
        <f t="shared" si="18"/>
        <v>3.5509682180806662E-2</v>
      </c>
      <c r="D42" s="19">
        <f t="shared" si="19"/>
        <v>3.5509682180806662E-2</v>
      </c>
      <c r="E42" s="17">
        <v>1</v>
      </c>
      <c r="F42" s="19">
        <f t="shared" si="20"/>
        <v>1.1634940249222547E-2</v>
      </c>
      <c r="G42" s="19">
        <f t="shared" si="21"/>
        <v>1.1235955056179775E-2</v>
      </c>
      <c r="H42" s="19">
        <f t="shared" si="22"/>
        <v>3.9898519304277201E-4</v>
      </c>
      <c r="I42" s="19">
        <f t="shared" si="23"/>
        <v>3.9898519304277201E-4</v>
      </c>
      <c r="J42" s="33" t="str">
        <f t="shared" si="6"/>
        <v>No</v>
      </c>
      <c r="K42" s="33" t="str">
        <f t="shared" si="7"/>
        <v>No</v>
      </c>
      <c r="L42" s="33" t="str">
        <f t="shared" si="8"/>
        <v>No</v>
      </c>
      <c r="M42" s="33" t="str">
        <f t="shared" si="9"/>
        <v>No</v>
      </c>
      <c r="N42" s="33" t="str">
        <f t="shared" si="10"/>
        <v>No</v>
      </c>
      <c r="O42" s="33" t="str">
        <f t="shared" si="11"/>
        <v>No</v>
      </c>
      <c r="P42" s="33" t="str">
        <f t="shared" si="12"/>
        <v>Yes</v>
      </c>
      <c r="Q42" s="33" t="str">
        <f t="shared" si="13"/>
        <v>No</v>
      </c>
      <c r="R42" s="33" t="str">
        <f t="shared" si="14"/>
        <v>No</v>
      </c>
      <c r="S42" s="33" t="str">
        <f t="shared" si="15"/>
        <v>No</v>
      </c>
      <c r="T42" s="33" t="str">
        <f t="shared" si="16"/>
        <v>No</v>
      </c>
      <c r="U42" s="33" t="str">
        <f t="shared" si="17"/>
        <v>No</v>
      </c>
    </row>
    <row r="43" spans="1:21" ht="15.6">
      <c r="A43" s="36" t="s">
        <v>44</v>
      </c>
      <c r="B43" s="40">
        <v>59673</v>
      </c>
      <c r="C43" s="19">
        <f t="shared" si="18"/>
        <v>8.6356702967216523E-2</v>
      </c>
      <c r="D43" s="19">
        <f t="shared" si="19"/>
        <v>8.6356702967216523E-2</v>
      </c>
      <c r="E43" s="17">
        <v>1</v>
      </c>
      <c r="F43" s="19">
        <f t="shared" si="20"/>
        <v>1.2206255089519287E-2</v>
      </c>
      <c r="G43" s="19">
        <f t="shared" si="21"/>
        <v>1.1235955056179775E-2</v>
      </c>
      <c r="H43" s="19">
        <f t="shared" si="22"/>
        <v>9.7030003333951204E-4</v>
      </c>
      <c r="I43" s="19">
        <f t="shared" si="23"/>
        <v>9.7030003333951204E-4</v>
      </c>
      <c r="J43" s="33" t="str">
        <f t="shared" si="6"/>
        <v>No</v>
      </c>
      <c r="K43" s="33" t="str">
        <f t="shared" si="7"/>
        <v>No</v>
      </c>
      <c r="L43" s="33" t="str">
        <f t="shared" si="8"/>
        <v>No</v>
      </c>
      <c r="M43" s="33" t="str">
        <f t="shared" si="9"/>
        <v>No</v>
      </c>
      <c r="N43" s="33" t="str">
        <f t="shared" si="10"/>
        <v>No</v>
      </c>
      <c r="O43" s="33" t="str">
        <f t="shared" si="11"/>
        <v>No</v>
      </c>
      <c r="P43" s="33" t="str">
        <f t="shared" si="12"/>
        <v>No</v>
      </c>
      <c r="Q43" s="33" t="str">
        <f t="shared" si="13"/>
        <v>Yes</v>
      </c>
      <c r="R43" s="33" t="str">
        <f t="shared" si="14"/>
        <v>No</v>
      </c>
      <c r="S43" s="33" t="str">
        <f t="shared" si="15"/>
        <v>No</v>
      </c>
      <c r="T43" s="33" t="str">
        <f t="shared" si="16"/>
        <v>No</v>
      </c>
      <c r="U43" s="33" t="str">
        <f t="shared" si="17"/>
        <v>No</v>
      </c>
    </row>
    <row r="44" spans="1:21" ht="15.6">
      <c r="A44" s="36" t="s">
        <v>46</v>
      </c>
      <c r="B44" s="40">
        <v>61226</v>
      </c>
      <c r="C44" s="19">
        <f t="shared" si="18"/>
        <v>0.11462932139947378</v>
      </c>
      <c r="D44" s="19">
        <f t="shared" si="19"/>
        <v>0.11462932139947378</v>
      </c>
      <c r="E44" s="17">
        <v>1</v>
      </c>
      <c r="F44" s="19">
        <f t="shared" si="20"/>
        <v>1.2523924959544651E-2</v>
      </c>
      <c r="G44" s="19">
        <f t="shared" si="21"/>
        <v>1.1235955056179775E-2</v>
      </c>
      <c r="H44" s="19">
        <f t="shared" si="22"/>
        <v>1.2879699033648759E-3</v>
      </c>
      <c r="I44" s="19">
        <f t="shared" si="23"/>
        <v>1.2879699033648759E-3</v>
      </c>
      <c r="J44" s="33" t="str">
        <f t="shared" si="6"/>
        <v>No</v>
      </c>
      <c r="K44" s="33" t="str">
        <f t="shared" si="7"/>
        <v>No</v>
      </c>
      <c r="L44" s="33" t="str">
        <f t="shared" si="8"/>
        <v>No</v>
      </c>
      <c r="M44" s="33" t="str">
        <f t="shared" si="9"/>
        <v>No</v>
      </c>
      <c r="N44" s="33" t="str">
        <f t="shared" si="10"/>
        <v>No</v>
      </c>
      <c r="O44" s="33" t="str">
        <f t="shared" si="11"/>
        <v>No</v>
      </c>
      <c r="P44" s="33" t="str">
        <f t="shared" si="12"/>
        <v>No</v>
      </c>
      <c r="Q44" s="33" t="str">
        <f t="shared" si="13"/>
        <v>No</v>
      </c>
      <c r="R44" s="33" t="str">
        <f t="shared" si="14"/>
        <v>Yes</v>
      </c>
      <c r="S44" s="33" t="str">
        <f t="shared" si="15"/>
        <v>No</v>
      </c>
      <c r="T44" s="33" t="str">
        <f t="shared" si="16"/>
        <v>No</v>
      </c>
      <c r="U44" s="33" t="str">
        <f t="shared" si="17"/>
        <v>No</v>
      </c>
    </row>
    <row r="45" spans="1:21" ht="15.6">
      <c r="A45" s="36" t="s">
        <v>41</v>
      </c>
      <c r="B45" s="40">
        <v>58082</v>
      </c>
      <c r="C45" s="19">
        <f t="shared" si="18"/>
        <v>5.7392288333783625E-2</v>
      </c>
      <c r="D45" s="19">
        <f t="shared" si="19"/>
        <v>5.7392288333783625E-2</v>
      </c>
      <c r="E45" s="17">
        <v>1</v>
      </c>
      <c r="F45" s="19">
        <f t="shared" si="20"/>
        <v>1.188081222846948E-2</v>
      </c>
      <c r="G45" s="19">
        <f t="shared" si="21"/>
        <v>1.1235955056179775E-2</v>
      </c>
      <c r="H45" s="19">
        <f t="shared" si="22"/>
        <v>6.4485717228970549E-4</v>
      </c>
      <c r="I45" s="19">
        <f t="shared" si="23"/>
        <v>6.4485717228970549E-4</v>
      </c>
      <c r="J45" s="33" t="str">
        <f t="shared" si="6"/>
        <v>No</v>
      </c>
      <c r="K45" s="33" t="str">
        <f t="shared" si="7"/>
        <v>No</v>
      </c>
      <c r="L45" s="33" t="str">
        <f t="shared" si="8"/>
        <v>No</v>
      </c>
      <c r="M45" s="33" t="str">
        <f t="shared" si="9"/>
        <v>No</v>
      </c>
      <c r="N45" s="33" t="str">
        <f t="shared" si="10"/>
        <v>No</v>
      </c>
      <c r="O45" s="33" t="str">
        <f t="shared" si="11"/>
        <v>No</v>
      </c>
      <c r="P45" s="33" t="str">
        <f t="shared" si="12"/>
        <v>No</v>
      </c>
      <c r="Q45" s="33" t="str">
        <f t="shared" si="13"/>
        <v>Yes</v>
      </c>
      <c r="R45" s="33" t="str">
        <f t="shared" si="14"/>
        <v>No</v>
      </c>
      <c r="S45" s="33" t="str">
        <f t="shared" si="15"/>
        <v>No</v>
      </c>
      <c r="T45" s="33" t="str">
        <f t="shared" si="16"/>
        <v>No</v>
      </c>
      <c r="U45" s="33" t="str">
        <f t="shared" si="17"/>
        <v>No</v>
      </c>
    </row>
    <row r="46" spans="1:21" ht="15.6">
      <c r="A46" s="36" t="s">
        <v>40</v>
      </c>
      <c r="B46" s="40">
        <v>60775</v>
      </c>
      <c r="C46" s="19">
        <f t="shared" si="18"/>
        <v>0.10641879280131021</v>
      </c>
      <c r="D46" s="19">
        <f t="shared" si="19"/>
        <v>0.10641879280131021</v>
      </c>
      <c r="E46" s="17">
        <v>1</v>
      </c>
      <c r="F46" s="19">
        <f t="shared" si="20"/>
        <v>1.2431671829228205E-2</v>
      </c>
      <c r="G46" s="19">
        <f t="shared" si="21"/>
        <v>1.1235955056179775E-2</v>
      </c>
      <c r="H46" s="19">
        <f t="shared" si="22"/>
        <v>1.1957167730484303E-3</v>
      </c>
      <c r="I46" s="19">
        <f t="shared" si="23"/>
        <v>1.1957167730484303E-3</v>
      </c>
      <c r="J46" s="33" t="str">
        <f t="shared" si="6"/>
        <v>No</v>
      </c>
      <c r="K46" s="33" t="str">
        <f t="shared" si="7"/>
        <v>No</v>
      </c>
      <c r="L46" s="33" t="str">
        <f t="shared" si="8"/>
        <v>No</v>
      </c>
      <c r="M46" s="33" t="str">
        <f t="shared" si="9"/>
        <v>No</v>
      </c>
      <c r="N46" s="33" t="str">
        <f t="shared" si="10"/>
        <v>No</v>
      </c>
      <c r="O46" s="33" t="str">
        <f t="shared" si="11"/>
        <v>No</v>
      </c>
      <c r="P46" s="33" t="str">
        <f t="shared" si="12"/>
        <v>No</v>
      </c>
      <c r="Q46" s="33" t="str">
        <f t="shared" si="13"/>
        <v>No</v>
      </c>
      <c r="R46" s="33" t="str">
        <f t="shared" si="14"/>
        <v>Yes</v>
      </c>
      <c r="S46" s="33" t="str">
        <f t="shared" si="15"/>
        <v>No</v>
      </c>
      <c r="T46" s="33" t="str">
        <f t="shared" si="16"/>
        <v>No</v>
      </c>
      <c r="U46" s="33" t="str">
        <f t="shared" si="17"/>
        <v>No</v>
      </c>
    </row>
    <row r="47" spans="1:21" ht="15.6">
      <c r="A47" s="36" t="s">
        <v>34</v>
      </c>
      <c r="B47" s="40">
        <v>56165</v>
      </c>
      <c r="C47" s="19">
        <f t="shared" si="18"/>
        <v>2.249299050079125E-2</v>
      </c>
      <c r="D47" s="19">
        <f t="shared" si="19"/>
        <v>2.249299050079125E-2</v>
      </c>
      <c r="E47" s="17">
        <v>1</v>
      </c>
      <c r="F47" s="19">
        <f t="shared" si="20"/>
        <v>1.1488685286525744E-2</v>
      </c>
      <c r="G47" s="19">
        <f t="shared" si="21"/>
        <v>1.1235955056179775E-2</v>
      </c>
      <c r="H47" s="19">
        <f t="shared" si="22"/>
        <v>2.5273023034596935E-4</v>
      </c>
      <c r="I47" s="19">
        <f t="shared" si="23"/>
        <v>2.5273023034596935E-4</v>
      </c>
      <c r="J47" s="33" t="str">
        <f t="shared" si="6"/>
        <v>No</v>
      </c>
      <c r="K47" s="33" t="str">
        <f t="shared" si="7"/>
        <v>No</v>
      </c>
      <c r="L47" s="33" t="str">
        <f t="shared" si="8"/>
        <v>No</v>
      </c>
      <c r="M47" s="33" t="str">
        <f t="shared" si="9"/>
        <v>No</v>
      </c>
      <c r="N47" s="33" t="str">
        <f t="shared" si="10"/>
        <v>No</v>
      </c>
      <c r="O47" s="33" t="str">
        <f t="shared" si="11"/>
        <v>No</v>
      </c>
      <c r="P47" s="33" t="str">
        <f t="shared" si="12"/>
        <v>Yes</v>
      </c>
      <c r="Q47" s="33" t="str">
        <f t="shared" si="13"/>
        <v>No</v>
      </c>
      <c r="R47" s="33" t="str">
        <f t="shared" si="14"/>
        <v>No</v>
      </c>
      <c r="S47" s="33" t="str">
        <f t="shared" si="15"/>
        <v>No</v>
      </c>
      <c r="T47" s="33" t="str">
        <f t="shared" si="16"/>
        <v>No</v>
      </c>
      <c r="U47" s="33" t="str">
        <f t="shared" si="17"/>
        <v>No</v>
      </c>
    </row>
    <row r="48" spans="1:21" ht="15.6">
      <c r="A48" s="36" t="s">
        <v>48</v>
      </c>
      <c r="B48" s="40">
        <v>61775</v>
      </c>
      <c r="C48" s="19">
        <f t="shared" si="18"/>
        <v>0.12462395599014296</v>
      </c>
      <c r="D48" s="19">
        <f t="shared" si="19"/>
        <v>0.12462395599014296</v>
      </c>
      <c r="E48" s="17">
        <v>1</v>
      </c>
      <c r="F48" s="19">
        <f t="shared" si="20"/>
        <v>1.2636224224608349E-2</v>
      </c>
      <c r="G48" s="19">
        <f t="shared" si="21"/>
        <v>1.1235955056179775E-2</v>
      </c>
      <c r="H48" s="19">
        <f t="shared" si="22"/>
        <v>1.400269168428574E-3</v>
      </c>
      <c r="I48" s="19">
        <f t="shared" si="23"/>
        <v>1.400269168428574E-3</v>
      </c>
      <c r="J48" s="33" t="str">
        <f t="shared" si="6"/>
        <v>No</v>
      </c>
      <c r="K48" s="33" t="str">
        <f t="shared" si="7"/>
        <v>No</v>
      </c>
      <c r="L48" s="33" t="str">
        <f t="shared" si="8"/>
        <v>No</v>
      </c>
      <c r="M48" s="33" t="str">
        <f t="shared" si="9"/>
        <v>No</v>
      </c>
      <c r="N48" s="33" t="str">
        <f t="shared" si="10"/>
        <v>No</v>
      </c>
      <c r="O48" s="33" t="str">
        <f t="shared" si="11"/>
        <v>No</v>
      </c>
      <c r="P48" s="33" t="str">
        <f t="shared" si="12"/>
        <v>No</v>
      </c>
      <c r="Q48" s="33" t="str">
        <f t="shared" si="13"/>
        <v>No</v>
      </c>
      <c r="R48" s="33" t="str">
        <f t="shared" si="14"/>
        <v>Yes</v>
      </c>
      <c r="S48" s="33" t="str">
        <f t="shared" si="15"/>
        <v>No</v>
      </c>
      <c r="T48" s="33" t="str">
        <f t="shared" si="16"/>
        <v>No</v>
      </c>
      <c r="U48" s="33" t="str">
        <f t="shared" si="17"/>
        <v>No</v>
      </c>
    </row>
    <row r="49" spans="1:21" ht="15.6">
      <c r="A49" s="36" t="s">
        <v>38</v>
      </c>
      <c r="B49" s="40">
        <v>60347</v>
      </c>
      <c r="C49" s="19">
        <f t="shared" si="18"/>
        <v>9.8626982956489806E-2</v>
      </c>
      <c r="D49" s="19">
        <f t="shared" si="19"/>
        <v>9.8626982956489806E-2</v>
      </c>
      <c r="E49" s="17">
        <v>1</v>
      </c>
      <c r="F49" s="19">
        <f t="shared" si="20"/>
        <v>1.2344123404005505E-2</v>
      </c>
      <c r="G49" s="19">
        <f t="shared" si="21"/>
        <v>1.1235955056179775E-2</v>
      </c>
      <c r="H49" s="19">
        <f t="shared" si="22"/>
        <v>1.1081683478257297E-3</v>
      </c>
      <c r="I49" s="19">
        <f t="shared" si="23"/>
        <v>1.1081683478257297E-3</v>
      </c>
      <c r="J49" s="33" t="str">
        <f t="shared" si="6"/>
        <v>No</v>
      </c>
      <c r="K49" s="33" t="str">
        <f t="shared" si="7"/>
        <v>No</v>
      </c>
      <c r="L49" s="33" t="str">
        <f t="shared" si="8"/>
        <v>No</v>
      </c>
      <c r="M49" s="33" t="str">
        <f t="shared" si="9"/>
        <v>No</v>
      </c>
      <c r="N49" s="33" t="str">
        <f t="shared" si="10"/>
        <v>No</v>
      </c>
      <c r="O49" s="33" t="str">
        <f t="shared" si="11"/>
        <v>No</v>
      </c>
      <c r="P49" s="33" t="str">
        <f t="shared" si="12"/>
        <v>No</v>
      </c>
      <c r="Q49" s="33" t="str">
        <f t="shared" si="13"/>
        <v>Yes</v>
      </c>
      <c r="R49" s="33" t="str">
        <f t="shared" si="14"/>
        <v>No</v>
      </c>
      <c r="S49" s="33" t="str">
        <f t="shared" si="15"/>
        <v>No</v>
      </c>
      <c r="T49" s="33" t="str">
        <f t="shared" si="16"/>
        <v>No</v>
      </c>
      <c r="U49" s="33" t="str">
        <f t="shared" si="17"/>
        <v>No</v>
      </c>
    </row>
    <row r="50" spans="1:21" ht="15.6">
      <c r="A50" s="36" t="s">
        <v>130</v>
      </c>
      <c r="B50" s="40">
        <v>56944</v>
      </c>
      <c r="C50" s="19">
        <f t="shared" si="18"/>
        <v>3.6674812624891959E-2</v>
      </c>
      <c r="D50" s="19">
        <f t="shared" si="19"/>
        <v>3.6674812624891959E-2</v>
      </c>
      <c r="E50" s="17">
        <v>1</v>
      </c>
      <c r="F50" s="19">
        <f t="shared" si="20"/>
        <v>1.1648031602526877E-2</v>
      </c>
      <c r="G50" s="19">
        <f t="shared" si="21"/>
        <v>1.1235955056179775E-2</v>
      </c>
      <c r="H50" s="19">
        <f t="shared" si="22"/>
        <v>4.1207654634710204E-4</v>
      </c>
      <c r="I50" s="19">
        <f t="shared" si="23"/>
        <v>4.1207654634710204E-4</v>
      </c>
      <c r="J50" s="33" t="str">
        <f t="shared" si="6"/>
        <v>No</v>
      </c>
      <c r="K50" s="33" t="str">
        <f t="shared" si="7"/>
        <v>No</v>
      </c>
      <c r="L50" s="33" t="str">
        <f t="shared" si="8"/>
        <v>No</v>
      </c>
      <c r="M50" s="33" t="str">
        <f t="shared" si="9"/>
        <v>No</v>
      </c>
      <c r="N50" s="33" t="str">
        <f t="shared" si="10"/>
        <v>No</v>
      </c>
      <c r="O50" s="33" t="str">
        <f t="shared" si="11"/>
        <v>No</v>
      </c>
      <c r="P50" s="33" t="str">
        <f t="shared" si="12"/>
        <v>Yes</v>
      </c>
      <c r="Q50" s="33" t="str">
        <f t="shared" si="13"/>
        <v>No</v>
      </c>
      <c r="R50" s="33" t="str">
        <f t="shared" si="14"/>
        <v>No</v>
      </c>
      <c r="S50" s="33" t="str">
        <f t="shared" si="15"/>
        <v>No</v>
      </c>
      <c r="T50" s="33" t="str">
        <f t="shared" si="16"/>
        <v>No</v>
      </c>
      <c r="U50" s="33" t="str">
        <f t="shared" si="17"/>
        <v>No</v>
      </c>
    </row>
    <row r="51" spans="1:21" ht="15.6">
      <c r="A51" s="36" t="s">
        <v>82</v>
      </c>
      <c r="B51" s="40">
        <v>53809</v>
      </c>
      <c r="C51" s="19">
        <f t="shared" si="18"/>
        <v>-2.0398373972098701E-2</v>
      </c>
      <c r="D51" s="19">
        <f t="shared" si="19"/>
        <v>2.0398373972098701E-2</v>
      </c>
      <c r="E51" s="17">
        <v>1</v>
      </c>
      <c r="F51" s="19">
        <f t="shared" si="20"/>
        <v>1.1006759843010128E-2</v>
      </c>
      <c r="G51" s="19">
        <f t="shared" si="21"/>
        <v>1.1235955056179775E-2</v>
      </c>
      <c r="H51" s="19">
        <f t="shared" si="22"/>
        <v>-2.2919521316964661E-4</v>
      </c>
      <c r="I51" s="19">
        <f t="shared" si="23"/>
        <v>2.2919521316964661E-4</v>
      </c>
      <c r="J51" s="33" t="str">
        <f t="shared" si="6"/>
        <v>No</v>
      </c>
      <c r="K51" s="33" t="str">
        <f t="shared" si="7"/>
        <v>No</v>
      </c>
      <c r="L51" s="33" t="str">
        <f t="shared" si="8"/>
        <v>No</v>
      </c>
      <c r="M51" s="33" t="str">
        <f t="shared" si="9"/>
        <v>No</v>
      </c>
      <c r="N51" s="33" t="str">
        <f t="shared" si="10"/>
        <v>No</v>
      </c>
      <c r="O51" s="33" t="str">
        <f t="shared" si="11"/>
        <v>Yes</v>
      </c>
      <c r="P51" s="33" t="str">
        <f t="shared" si="12"/>
        <v>No</v>
      </c>
      <c r="Q51" s="33" t="str">
        <f t="shared" si="13"/>
        <v>No</v>
      </c>
      <c r="R51" s="33" t="str">
        <f t="shared" si="14"/>
        <v>No</v>
      </c>
      <c r="S51" s="33" t="str">
        <f t="shared" si="15"/>
        <v>No</v>
      </c>
      <c r="T51" s="33" t="str">
        <f t="shared" si="16"/>
        <v>No</v>
      </c>
      <c r="U51" s="33" t="str">
        <f t="shared" si="17"/>
        <v>No</v>
      </c>
    </row>
    <row r="52" spans="1:21" ht="15.6">
      <c r="A52" s="36" t="s">
        <v>81</v>
      </c>
      <c r="B52" s="40">
        <v>48145</v>
      </c>
      <c r="C52" s="19">
        <f t="shared" si="18"/>
        <v>-0.12351241827364738</v>
      </c>
      <c r="D52" s="19">
        <f t="shared" si="19"/>
        <v>0.12351241827364738</v>
      </c>
      <c r="E52" s="17">
        <v>1</v>
      </c>
      <c r="F52" s="19">
        <f t="shared" si="20"/>
        <v>9.8481750755769967E-3</v>
      </c>
      <c r="G52" s="19">
        <f t="shared" si="21"/>
        <v>1.1235955056179775E-2</v>
      </c>
      <c r="H52" s="19">
        <f t="shared" si="22"/>
        <v>-1.3877799806027782E-3</v>
      </c>
      <c r="I52" s="19">
        <f t="shared" si="23"/>
        <v>1.3877799806027782E-3</v>
      </c>
      <c r="J52" s="33" t="str">
        <f t="shared" si="6"/>
        <v>No</v>
      </c>
      <c r="K52" s="33" t="str">
        <f t="shared" si="7"/>
        <v>No</v>
      </c>
      <c r="L52" s="33" t="str">
        <f t="shared" si="8"/>
        <v>No</v>
      </c>
      <c r="M52" s="33" t="str">
        <f t="shared" si="9"/>
        <v>Yes</v>
      </c>
      <c r="N52" s="33" t="str">
        <f t="shared" si="10"/>
        <v>No</v>
      </c>
      <c r="O52" s="33" t="str">
        <f t="shared" si="11"/>
        <v>No</v>
      </c>
      <c r="P52" s="33" t="str">
        <f t="shared" si="12"/>
        <v>No</v>
      </c>
      <c r="Q52" s="33" t="str">
        <f t="shared" si="13"/>
        <v>No</v>
      </c>
      <c r="R52" s="33" t="str">
        <f t="shared" si="14"/>
        <v>No</v>
      </c>
      <c r="S52" s="33" t="str">
        <f t="shared" si="15"/>
        <v>No</v>
      </c>
      <c r="T52" s="33" t="str">
        <f t="shared" si="16"/>
        <v>No</v>
      </c>
      <c r="U52" s="33" t="str">
        <f t="shared" si="17"/>
        <v>No</v>
      </c>
    </row>
    <row r="53" spans="1:21" ht="15.6">
      <c r="A53" s="36" t="s">
        <v>83</v>
      </c>
      <c r="B53" s="40">
        <v>56679</v>
      </c>
      <c r="C53" s="19">
        <f t="shared" si="18"/>
        <v>3.1850444379851281E-2</v>
      </c>
      <c r="D53" s="19">
        <f t="shared" si="19"/>
        <v>3.1850444379851281E-2</v>
      </c>
      <c r="E53" s="17">
        <v>1</v>
      </c>
      <c r="F53" s="19">
        <f t="shared" si="20"/>
        <v>1.1593825217751139E-2</v>
      </c>
      <c r="G53" s="19">
        <f t="shared" si="21"/>
        <v>1.1235955056179775E-2</v>
      </c>
      <c r="H53" s="19">
        <f t="shared" si="22"/>
        <v>3.5787016157136364E-4</v>
      </c>
      <c r="I53" s="19">
        <f t="shared" si="23"/>
        <v>3.5787016157136364E-4</v>
      </c>
      <c r="J53" s="33" t="str">
        <f t="shared" si="6"/>
        <v>No</v>
      </c>
      <c r="K53" s="33" t="str">
        <f t="shared" si="7"/>
        <v>No</v>
      </c>
      <c r="L53" s="33" t="str">
        <f t="shared" si="8"/>
        <v>No</v>
      </c>
      <c r="M53" s="33" t="str">
        <f t="shared" si="9"/>
        <v>No</v>
      </c>
      <c r="N53" s="33" t="str">
        <f t="shared" si="10"/>
        <v>No</v>
      </c>
      <c r="O53" s="33" t="str">
        <f t="shared" si="11"/>
        <v>No</v>
      </c>
      <c r="P53" s="33" t="str">
        <f t="shared" si="12"/>
        <v>Yes</v>
      </c>
      <c r="Q53" s="33" t="str">
        <f t="shared" si="13"/>
        <v>No</v>
      </c>
      <c r="R53" s="33" t="str">
        <f t="shared" si="14"/>
        <v>No</v>
      </c>
      <c r="S53" s="33" t="str">
        <f t="shared" si="15"/>
        <v>No</v>
      </c>
      <c r="T53" s="33" t="str">
        <f t="shared" si="16"/>
        <v>No</v>
      </c>
      <c r="U53" s="33" t="str">
        <f t="shared" si="17"/>
        <v>No</v>
      </c>
    </row>
    <row r="54" spans="1:21" ht="15.6">
      <c r="A54" s="36" t="s">
        <v>84</v>
      </c>
      <c r="B54" s="40">
        <v>56487</v>
      </c>
      <c r="C54" s="19">
        <f t="shared" si="18"/>
        <v>2.8355053047595394E-2</v>
      </c>
      <c r="D54" s="19">
        <f t="shared" si="19"/>
        <v>2.8355053047595394E-2</v>
      </c>
      <c r="E54" s="17">
        <v>1</v>
      </c>
      <c r="F54" s="19">
        <f t="shared" si="20"/>
        <v>1.1554551157838152E-2</v>
      </c>
      <c r="G54" s="19">
        <f t="shared" si="21"/>
        <v>1.1235955056179775E-2</v>
      </c>
      <c r="H54" s="19">
        <f t="shared" si="22"/>
        <v>3.1859610165837701E-4</v>
      </c>
      <c r="I54" s="19">
        <f t="shared" si="23"/>
        <v>3.1859610165837701E-4</v>
      </c>
      <c r="J54" s="33" t="str">
        <f t="shared" si="6"/>
        <v>No</v>
      </c>
      <c r="K54" s="33" t="str">
        <f t="shared" si="7"/>
        <v>No</v>
      </c>
      <c r="L54" s="33" t="str">
        <f t="shared" si="8"/>
        <v>No</v>
      </c>
      <c r="M54" s="33" t="str">
        <f t="shared" si="9"/>
        <v>No</v>
      </c>
      <c r="N54" s="33" t="str">
        <f t="shared" si="10"/>
        <v>No</v>
      </c>
      <c r="O54" s="33" t="str">
        <f t="shared" si="11"/>
        <v>No</v>
      </c>
      <c r="P54" s="33" t="str">
        <f t="shared" si="12"/>
        <v>Yes</v>
      </c>
      <c r="Q54" s="33" t="str">
        <f t="shared" si="13"/>
        <v>No</v>
      </c>
      <c r="R54" s="33" t="str">
        <f t="shared" si="14"/>
        <v>No</v>
      </c>
      <c r="S54" s="33" t="str">
        <f t="shared" si="15"/>
        <v>No</v>
      </c>
      <c r="T54" s="33" t="str">
        <f t="shared" si="16"/>
        <v>No</v>
      </c>
      <c r="U54" s="33" t="str">
        <f t="shared" si="17"/>
        <v>No</v>
      </c>
    </row>
    <row r="55" spans="1:21" ht="15.6">
      <c r="A55" s="36" t="s">
        <v>131</v>
      </c>
      <c r="B55" s="40">
        <v>55284</v>
      </c>
      <c r="C55" s="19">
        <f t="shared" si="18"/>
        <v>6.4542417314295995E-3</v>
      </c>
      <c r="D55" s="19">
        <f t="shared" si="19"/>
        <v>6.4542417314295995E-3</v>
      </c>
      <c r="E55" s="17">
        <v>1</v>
      </c>
      <c r="F55" s="19">
        <f t="shared" si="20"/>
        <v>1.1308474626195839E-2</v>
      </c>
      <c r="G55" s="19">
        <f t="shared" si="21"/>
        <v>1.1235955056179775E-2</v>
      </c>
      <c r="H55" s="19">
        <f t="shared" si="22"/>
        <v>7.251957001606392E-5</v>
      </c>
      <c r="I55" s="19">
        <f t="shared" si="23"/>
        <v>7.251957001606392E-5</v>
      </c>
      <c r="J55" s="33" t="str">
        <f t="shared" si="6"/>
        <v>No</v>
      </c>
      <c r="K55" s="33" t="str">
        <f t="shared" si="7"/>
        <v>No</v>
      </c>
      <c r="L55" s="33" t="str">
        <f t="shared" si="8"/>
        <v>No</v>
      </c>
      <c r="M55" s="33" t="str">
        <f t="shared" si="9"/>
        <v>No</v>
      </c>
      <c r="N55" s="33" t="str">
        <f t="shared" si="10"/>
        <v>No</v>
      </c>
      <c r="O55" s="33" t="str">
        <f t="shared" si="11"/>
        <v>No</v>
      </c>
      <c r="P55" s="33" t="str">
        <f t="shared" si="12"/>
        <v>Yes</v>
      </c>
      <c r="Q55" s="33" t="str">
        <f t="shared" si="13"/>
        <v>No</v>
      </c>
      <c r="R55" s="33" t="str">
        <f t="shared" si="14"/>
        <v>No</v>
      </c>
      <c r="S55" s="33" t="str">
        <f t="shared" si="15"/>
        <v>No</v>
      </c>
      <c r="T55" s="33" t="str">
        <f t="shared" si="16"/>
        <v>No</v>
      </c>
      <c r="U55" s="33" t="str">
        <f t="shared" si="17"/>
        <v>No</v>
      </c>
    </row>
    <row r="56" spans="1:21" ht="15.6">
      <c r="A56" s="36" t="s">
        <v>103</v>
      </c>
      <c r="B56" s="40">
        <v>54278</v>
      </c>
      <c r="C56" s="19">
        <f t="shared" si="18"/>
        <v>-1.1860152436536145E-2</v>
      </c>
      <c r="D56" s="19">
        <f t="shared" si="19"/>
        <v>1.1860152436536145E-2</v>
      </c>
      <c r="E56" s="17">
        <v>1</v>
      </c>
      <c r="F56" s="19">
        <f t="shared" si="20"/>
        <v>1.1102694916443414E-2</v>
      </c>
      <c r="G56" s="19">
        <f t="shared" si="21"/>
        <v>1.1235955056179775E-2</v>
      </c>
      <c r="H56" s="19">
        <f t="shared" si="22"/>
        <v>-1.33260139736361E-4</v>
      </c>
      <c r="I56" s="19">
        <f t="shared" si="23"/>
        <v>1.33260139736361E-4</v>
      </c>
      <c r="J56" s="33" t="str">
        <f t="shared" si="6"/>
        <v>No</v>
      </c>
      <c r="K56" s="33" t="str">
        <f t="shared" si="7"/>
        <v>No</v>
      </c>
      <c r="L56" s="33" t="str">
        <f t="shared" si="8"/>
        <v>No</v>
      </c>
      <c r="M56" s="33" t="str">
        <f t="shared" si="9"/>
        <v>No</v>
      </c>
      <c r="N56" s="33" t="str">
        <f t="shared" si="10"/>
        <v>No</v>
      </c>
      <c r="O56" s="33" t="str">
        <f t="shared" si="11"/>
        <v>Yes</v>
      </c>
      <c r="P56" s="33" t="str">
        <f t="shared" si="12"/>
        <v>No</v>
      </c>
      <c r="Q56" s="33" t="str">
        <f t="shared" si="13"/>
        <v>No</v>
      </c>
      <c r="R56" s="33" t="str">
        <f t="shared" si="14"/>
        <v>No</v>
      </c>
      <c r="S56" s="33" t="str">
        <f t="shared" si="15"/>
        <v>No</v>
      </c>
      <c r="T56" s="33" t="str">
        <f t="shared" si="16"/>
        <v>No</v>
      </c>
      <c r="U56" s="33" t="str">
        <f t="shared" si="17"/>
        <v>No</v>
      </c>
    </row>
    <row r="57" spans="1:21" ht="15.6">
      <c r="A57" s="36" t="s">
        <v>132</v>
      </c>
      <c r="B57" s="40">
        <v>56572</v>
      </c>
      <c r="C57" s="19">
        <f t="shared" si="18"/>
        <v>2.990249191864618E-2</v>
      </c>
      <c r="D57" s="19">
        <f t="shared" si="19"/>
        <v>2.990249191864618E-2</v>
      </c>
      <c r="E57" s="17">
        <v>1</v>
      </c>
      <c r="F57" s="19">
        <f t="shared" si="20"/>
        <v>1.1571938111445463E-2</v>
      </c>
      <c r="G57" s="19">
        <f t="shared" si="21"/>
        <v>1.1235955056179775E-2</v>
      </c>
      <c r="H57" s="19">
        <f t="shared" si="22"/>
        <v>3.3598305526568763E-4</v>
      </c>
      <c r="I57" s="19">
        <f t="shared" si="23"/>
        <v>3.3598305526568763E-4</v>
      </c>
      <c r="J57" s="33" t="str">
        <f t="shared" si="6"/>
        <v>No</v>
      </c>
      <c r="K57" s="33" t="str">
        <f t="shared" si="7"/>
        <v>No</v>
      </c>
      <c r="L57" s="33" t="str">
        <f t="shared" si="8"/>
        <v>No</v>
      </c>
      <c r="M57" s="33" t="str">
        <f t="shared" si="9"/>
        <v>No</v>
      </c>
      <c r="N57" s="33" t="str">
        <f t="shared" si="10"/>
        <v>No</v>
      </c>
      <c r="O57" s="33" t="str">
        <f t="shared" si="11"/>
        <v>No</v>
      </c>
      <c r="P57" s="33" t="str">
        <f t="shared" si="12"/>
        <v>Yes</v>
      </c>
      <c r="Q57" s="33" t="str">
        <f t="shared" si="13"/>
        <v>No</v>
      </c>
      <c r="R57" s="33" t="str">
        <f t="shared" si="14"/>
        <v>No</v>
      </c>
      <c r="S57" s="33" t="str">
        <f t="shared" si="15"/>
        <v>No</v>
      </c>
      <c r="T57" s="33" t="str">
        <f t="shared" si="16"/>
        <v>No</v>
      </c>
      <c r="U57" s="33" t="str">
        <f t="shared" si="17"/>
        <v>No</v>
      </c>
    </row>
    <row r="58" spans="1:21" ht="15.6">
      <c r="A58" s="36" t="s">
        <v>108</v>
      </c>
      <c r="B58" s="40">
        <v>52475</v>
      </c>
      <c r="C58" s="19">
        <f t="shared" si="18"/>
        <v>-4.4684061666001584E-2</v>
      </c>
      <c r="D58" s="19">
        <f t="shared" si="19"/>
        <v>4.4684061666001584E-2</v>
      </c>
      <c r="E58" s="17">
        <v>1</v>
      </c>
      <c r="F58" s="19">
        <f t="shared" si="20"/>
        <v>1.0733886947573016E-2</v>
      </c>
      <c r="G58" s="19">
        <f t="shared" si="21"/>
        <v>1.1235955056179775E-2</v>
      </c>
      <c r="H58" s="19">
        <f t="shared" si="22"/>
        <v>-5.0206810860675861E-4</v>
      </c>
      <c r="I58" s="19">
        <f t="shared" si="23"/>
        <v>5.0206810860675861E-4</v>
      </c>
      <c r="J58" s="33" t="str">
        <f t="shared" si="6"/>
        <v>No</v>
      </c>
      <c r="K58" s="33" t="str">
        <f t="shared" si="7"/>
        <v>No</v>
      </c>
      <c r="L58" s="33" t="str">
        <f t="shared" si="8"/>
        <v>No</v>
      </c>
      <c r="M58" s="33" t="str">
        <f t="shared" si="9"/>
        <v>No</v>
      </c>
      <c r="N58" s="33" t="str">
        <f t="shared" si="10"/>
        <v>No</v>
      </c>
      <c r="O58" s="33" t="str">
        <f t="shared" si="11"/>
        <v>Yes</v>
      </c>
      <c r="P58" s="33" t="str">
        <f t="shared" si="12"/>
        <v>No</v>
      </c>
      <c r="Q58" s="33" t="str">
        <f t="shared" si="13"/>
        <v>No</v>
      </c>
      <c r="R58" s="33" t="str">
        <f t="shared" si="14"/>
        <v>No</v>
      </c>
      <c r="S58" s="33" t="str">
        <f t="shared" si="15"/>
        <v>No</v>
      </c>
      <c r="T58" s="33" t="str">
        <f t="shared" si="16"/>
        <v>No</v>
      </c>
      <c r="U58" s="33" t="str">
        <f t="shared" si="17"/>
        <v>No</v>
      </c>
    </row>
    <row r="59" spans="1:21" ht="15.6">
      <c r="A59" s="36" t="s">
        <v>106</v>
      </c>
      <c r="B59" s="40">
        <v>55930</v>
      </c>
      <c r="C59" s="19">
        <f t="shared" si="18"/>
        <v>1.8214777151415555E-2</v>
      </c>
      <c r="D59" s="19">
        <f t="shared" si="19"/>
        <v>1.8214777151415555E-2</v>
      </c>
      <c r="E59" s="17">
        <v>1</v>
      </c>
      <c r="F59" s="19">
        <f t="shared" si="20"/>
        <v>1.1440615473611412E-2</v>
      </c>
      <c r="G59" s="19">
        <f t="shared" si="21"/>
        <v>1.1235955056179775E-2</v>
      </c>
      <c r="H59" s="19">
        <f t="shared" si="22"/>
        <v>2.0466041743163674E-4</v>
      </c>
      <c r="I59" s="19">
        <f t="shared" si="23"/>
        <v>2.0466041743163674E-4</v>
      </c>
      <c r="J59" s="33" t="str">
        <f t="shared" si="6"/>
        <v>No</v>
      </c>
      <c r="K59" s="33" t="str">
        <f t="shared" si="7"/>
        <v>No</v>
      </c>
      <c r="L59" s="33" t="str">
        <f t="shared" si="8"/>
        <v>No</v>
      </c>
      <c r="M59" s="33" t="str">
        <f t="shared" si="9"/>
        <v>No</v>
      </c>
      <c r="N59" s="33" t="str">
        <f t="shared" si="10"/>
        <v>No</v>
      </c>
      <c r="O59" s="33" t="str">
        <f t="shared" si="11"/>
        <v>No</v>
      </c>
      <c r="P59" s="33" t="str">
        <f t="shared" si="12"/>
        <v>Yes</v>
      </c>
      <c r="Q59" s="33" t="str">
        <f t="shared" si="13"/>
        <v>No</v>
      </c>
      <c r="R59" s="33" t="str">
        <f t="shared" si="14"/>
        <v>No</v>
      </c>
      <c r="S59" s="33" t="str">
        <f t="shared" si="15"/>
        <v>No</v>
      </c>
      <c r="T59" s="33" t="str">
        <f t="shared" si="16"/>
        <v>No</v>
      </c>
      <c r="U59" s="33" t="str">
        <f t="shared" si="17"/>
        <v>No</v>
      </c>
    </row>
    <row r="60" spans="1:21" ht="15.6">
      <c r="A60" s="36" t="s">
        <v>105</v>
      </c>
      <c r="B60" s="40">
        <v>59935</v>
      </c>
      <c r="C60" s="19">
        <f t="shared" si="18"/>
        <v>9.1126455722690708E-2</v>
      </c>
      <c r="D60" s="19">
        <f t="shared" si="19"/>
        <v>9.1126455722690708E-2</v>
      </c>
      <c r="E60" s="17">
        <v>1</v>
      </c>
      <c r="F60" s="19">
        <f t="shared" si="20"/>
        <v>1.2259847817108885E-2</v>
      </c>
      <c r="G60" s="19">
        <f t="shared" si="21"/>
        <v>1.1235955056179775E-2</v>
      </c>
      <c r="H60" s="19">
        <f t="shared" si="22"/>
        <v>1.0238927609291099E-3</v>
      </c>
      <c r="I60" s="19">
        <f t="shared" si="23"/>
        <v>1.0238927609291099E-3</v>
      </c>
      <c r="J60" s="33" t="str">
        <f t="shared" si="6"/>
        <v>No</v>
      </c>
      <c r="K60" s="33" t="str">
        <f t="shared" si="7"/>
        <v>No</v>
      </c>
      <c r="L60" s="33" t="str">
        <f t="shared" si="8"/>
        <v>No</v>
      </c>
      <c r="M60" s="33" t="str">
        <f t="shared" si="9"/>
        <v>No</v>
      </c>
      <c r="N60" s="33" t="str">
        <f t="shared" si="10"/>
        <v>No</v>
      </c>
      <c r="O60" s="33" t="str">
        <f t="shared" si="11"/>
        <v>No</v>
      </c>
      <c r="P60" s="33" t="str">
        <f t="shared" si="12"/>
        <v>No</v>
      </c>
      <c r="Q60" s="33" t="str">
        <f t="shared" si="13"/>
        <v>Yes</v>
      </c>
      <c r="R60" s="33" t="str">
        <f t="shared" si="14"/>
        <v>No</v>
      </c>
      <c r="S60" s="33" t="str">
        <f t="shared" si="15"/>
        <v>No</v>
      </c>
      <c r="T60" s="33" t="str">
        <f t="shared" si="16"/>
        <v>No</v>
      </c>
      <c r="U60" s="33" t="str">
        <f t="shared" si="17"/>
        <v>No</v>
      </c>
    </row>
    <row r="61" spans="1:21" ht="15.6">
      <c r="A61" s="36" t="s">
        <v>107</v>
      </c>
      <c r="B61" s="40">
        <v>54214</v>
      </c>
      <c r="C61" s="19">
        <f t="shared" si="18"/>
        <v>-1.3025282880621439E-2</v>
      </c>
      <c r="D61" s="19">
        <f t="shared" si="19"/>
        <v>1.3025282880621439E-2</v>
      </c>
      <c r="E61" s="17">
        <v>1</v>
      </c>
      <c r="F61" s="19">
        <f t="shared" si="20"/>
        <v>1.1089603563139086E-2</v>
      </c>
      <c r="G61" s="19">
        <f t="shared" si="21"/>
        <v>1.1235955056179775E-2</v>
      </c>
      <c r="H61" s="19">
        <f t="shared" si="22"/>
        <v>-1.463514930406893E-4</v>
      </c>
      <c r="I61" s="19">
        <f t="shared" si="23"/>
        <v>1.463514930406893E-4</v>
      </c>
      <c r="J61" s="33" t="str">
        <f t="shared" si="6"/>
        <v>No</v>
      </c>
      <c r="K61" s="33" t="str">
        <f t="shared" si="7"/>
        <v>No</v>
      </c>
      <c r="L61" s="33" t="str">
        <f t="shared" si="8"/>
        <v>No</v>
      </c>
      <c r="M61" s="33" t="str">
        <f t="shared" si="9"/>
        <v>No</v>
      </c>
      <c r="N61" s="33" t="str">
        <f t="shared" si="10"/>
        <v>No</v>
      </c>
      <c r="O61" s="33" t="str">
        <f t="shared" si="11"/>
        <v>Yes</v>
      </c>
      <c r="P61" s="33" t="str">
        <f t="shared" si="12"/>
        <v>No</v>
      </c>
      <c r="Q61" s="33" t="str">
        <f t="shared" si="13"/>
        <v>No</v>
      </c>
      <c r="R61" s="33" t="str">
        <f t="shared" si="14"/>
        <v>No</v>
      </c>
      <c r="S61" s="33" t="str">
        <f t="shared" si="15"/>
        <v>No</v>
      </c>
      <c r="T61" s="33" t="str">
        <f t="shared" si="16"/>
        <v>No</v>
      </c>
      <c r="U61" s="33" t="str">
        <f t="shared" si="17"/>
        <v>No</v>
      </c>
    </row>
    <row r="62" spans="1:21" ht="15.6">
      <c r="A62" s="36" t="s">
        <v>109</v>
      </c>
      <c r="B62" s="40">
        <v>51020</v>
      </c>
      <c r="C62" s="19">
        <f t="shared" si="18"/>
        <v>-7.1172574105753228E-2</v>
      </c>
      <c r="D62" s="19">
        <f t="shared" si="19"/>
        <v>7.1172574105753228E-2</v>
      </c>
      <c r="E62" s="17">
        <v>1</v>
      </c>
      <c r="F62" s="19">
        <f t="shared" si="20"/>
        <v>1.0436263212294909E-2</v>
      </c>
      <c r="G62" s="19">
        <f t="shared" si="21"/>
        <v>1.1235955056179775E-2</v>
      </c>
      <c r="H62" s="19">
        <f t="shared" si="22"/>
        <v>-7.9969184388486644E-4</v>
      </c>
      <c r="I62" s="19">
        <f t="shared" si="23"/>
        <v>7.9969184388486644E-4</v>
      </c>
      <c r="J62" s="33" t="str">
        <f t="shared" si="6"/>
        <v>No</v>
      </c>
      <c r="K62" s="33" t="str">
        <f t="shared" si="7"/>
        <v>No</v>
      </c>
      <c r="L62" s="33" t="str">
        <f t="shared" si="8"/>
        <v>No</v>
      </c>
      <c r="M62" s="33" t="str">
        <f t="shared" si="9"/>
        <v>No</v>
      </c>
      <c r="N62" s="33" t="str">
        <f t="shared" si="10"/>
        <v>Yes</v>
      </c>
      <c r="O62" s="33" t="str">
        <f t="shared" si="11"/>
        <v>No</v>
      </c>
      <c r="P62" s="33" t="str">
        <f t="shared" si="12"/>
        <v>No</v>
      </c>
      <c r="Q62" s="33" t="str">
        <f t="shared" si="13"/>
        <v>No</v>
      </c>
      <c r="R62" s="33" t="str">
        <f t="shared" si="14"/>
        <v>No</v>
      </c>
      <c r="S62" s="33" t="str">
        <f t="shared" si="15"/>
        <v>No</v>
      </c>
      <c r="T62" s="33" t="str">
        <f t="shared" si="16"/>
        <v>No</v>
      </c>
      <c r="U62" s="33" t="str">
        <f t="shared" si="17"/>
        <v>No</v>
      </c>
    </row>
    <row r="63" spans="1:21" ht="15.6">
      <c r="A63" s="36" t="s">
        <v>133</v>
      </c>
      <c r="B63" s="40">
        <v>52249</v>
      </c>
      <c r="C63" s="19">
        <f t="shared" si="18"/>
        <v>-4.8798428546677791E-2</v>
      </c>
      <c r="D63" s="19">
        <f t="shared" si="19"/>
        <v>4.8798428546677791E-2</v>
      </c>
      <c r="E63" s="17">
        <v>1</v>
      </c>
      <c r="F63" s="19">
        <f t="shared" si="20"/>
        <v>1.0687658106217104E-2</v>
      </c>
      <c r="G63" s="19">
        <f t="shared" si="21"/>
        <v>1.1235955056179775E-2</v>
      </c>
      <c r="H63" s="19">
        <f t="shared" si="22"/>
        <v>-5.4829694996267123E-4</v>
      </c>
      <c r="I63" s="19">
        <f t="shared" si="23"/>
        <v>5.4829694996267123E-4</v>
      </c>
      <c r="J63" s="33" t="str">
        <f t="shared" si="6"/>
        <v>No</v>
      </c>
      <c r="K63" s="33" t="str">
        <f t="shared" si="7"/>
        <v>No</v>
      </c>
      <c r="L63" s="33" t="str">
        <f t="shared" si="8"/>
        <v>No</v>
      </c>
      <c r="M63" s="33" t="str">
        <f t="shared" si="9"/>
        <v>No</v>
      </c>
      <c r="N63" s="33" t="str">
        <f t="shared" si="10"/>
        <v>No</v>
      </c>
      <c r="O63" s="33" t="str">
        <f t="shared" si="11"/>
        <v>Yes</v>
      </c>
      <c r="P63" s="33" t="str">
        <f t="shared" si="12"/>
        <v>No</v>
      </c>
      <c r="Q63" s="33" t="str">
        <f t="shared" si="13"/>
        <v>No</v>
      </c>
      <c r="R63" s="33" t="str">
        <f t="shared" si="14"/>
        <v>No</v>
      </c>
      <c r="S63" s="33" t="str">
        <f t="shared" si="15"/>
        <v>No</v>
      </c>
      <c r="T63" s="33" t="str">
        <f t="shared" si="16"/>
        <v>No</v>
      </c>
      <c r="U63" s="33" t="str">
        <f t="shared" si="17"/>
        <v>No</v>
      </c>
    </row>
    <row r="64" spans="1:21" ht="15.6">
      <c r="A64" s="36" t="s">
        <v>134</v>
      </c>
      <c r="B64" s="40">
        <v>28715</v>
      </c>
      <c r="C64" s="19">
        <f t="shared" si="18"/>
        <v>-0.47723873903266767</v>
      </c>
      <c r="D64" s="19">
        <f t="shared" si="19"/>
        <v>0.47723873903266767</v>
      </c>
      <c r="E64" s="17">
        <v>1</v>
      </c>
      <c r="F64" s="19">
        <f t="shared" si="20"/>
        <v>5.8737220333408132E-3</v>
      </c>
      <c r="G64" s="19">
        <f t="shared" si="21"/>
        <v>1.1235955056179775E-2</v>
      </c>
      <c r="H64" s="19">
        <f t="shared" si="22"/>
        <v>-5.3622330228389617E-3</v>
      </c>
      <c r="I64" s="19">
        <f t="shared" si="23"/>
        <v>5.3622330228389617E-3</v>
      </c>
      <c r="J64" s="33" t="str">
        <f t="shared" si="6"/>
        <v>Yes</v>
      </c>
      <c r="K64" s="33" t="str">
        <f t="shared" si="7"/>
        <v>No</v>
      </c>
      <c r="L64" s="33" t="str">
        <f t="shared" si="8"/>
        <v>No</v>
      </c>
      <c r="M64" s="33" t="str">
        <f t="shared" si="9"/>
        <v>No</v>
      </c>
      <c r="N64" s="33" t="str">
        <f t="shared" si="10"/>
        <v>No</v>
      </c>
      <c r="O64" s="33" t="str">
        <f t="shared" si="11"/>
        <v>No</v>
      </c>
      <c r="P64" s="33" t="str">
        <f t="shared" si="12"/>
        <v>No</v>
      </c>
      <c r="Q64" s="33" t="str">
        <f t="shared" si="13"/>
        <v>No</v>
      </c>
      <c r="R64" s="33" t="str">
        <f t="shared" si="14"/>
        <v>No</v>
      </c>
      <c r="S64" s="33" t="str">
        <f t="shared" si="15"/>
        <v>No</v>
      </c>
      <c r="T64" s="33" t="str">
        <f t="shared" si="16"/>
        <v>No</v>
      </c>
      <c r="U64" s="33" t="str">
        <f t="shared" si="17"/>
        <v>No</v>
      </c>
    </row>
    <row r="65" spans="1:21" ht="15.6">
      <c r="A65" s="36" t="s">
        <v>135</v>
      </c>
      <c r="B65" s="40">
        <v>55809</v>
      </c>
      <c r="C65" s="19">
        <f t="shared" si="18"/>
        <v>1.6011952405566791E-2</v>
      </c>
      <c r="D65" s="19">
        <f t="shared" si="19"/>
        <v>1.6011952405566791E-2</v>
      </c>
      <c r="E65" s="17">
        <v>1</v>
      </c>
      <c r="F65" s="19">
        <f t="shared" si="20"/>
        <v>1.1415864633770414E-2</v>
      </c>
      <c r="G65" s="19">
        <f t="shared" si="21"/>
        <v>1.1235955056179775E-2</v>
      </c>
      <c r="H65" s="19">
        <f t="shared" si="22"/>
        <v>1.7990957759063918E-4</v>
      </c>
      <c r="I65" s="19">
        <f t="shared" si="23"/>
        <v>1.7990957759063918E-4</v>
      </c>
      <c r="J65" s="33" t="str">
        <f t="shared" si="6"/>
        <v>No</v>
      </c>
      <c r="K65" s="33" t="str">
        <f t="shared" si="7"/>
        <v>No</v>
      </c>
      <c r="L65" s="33" t="str">
        <f t="shared" si="8"/>
        <v>No</v>
      </c>
      <c r="M65" s="33" t="str">
        <f t="shared" si="9"/>
        <v>No</v>
      </c>
      <c r="N65" s="33" t="str">
        <f t="shared" si="10"/>
        <v>No</v>
      </c>
      <c r="O65" s="33" t="str">
        <f t="shared" si="11"/>
        <v>No</v>
      </c>
      <c r="P65" s="33" t="str">
        <f t="shared" si="12"/>
        <v>Yes</v>
      </c>
      <c r="Q65" s="33" t="str">
        <f t="shared" si="13"/>
        <v>No</v>
      </c>
      <c r="R65" s="33" t="str">
        <f t="shared" si="14"/>
        <v>No</v>
      </c>
      <c r="S65" s="33" t="str">
        <f t="shared" si="15"/>
        <v>No</v>
      </c>
      <c r="T65" s="33" t="str">
        <f t="shared" si="16"/>
        <v>No</v>
      </c>
      <c r="U65" s="33" t="str">
        <f t="shared" si="17"/>
        <v>No</v>
      </c>
    </row>
    <row r="66" spans="1:21" ht="15.6">
      <c r="A66" s="36" t="s">
        <v>114</v>
      </c>
      <c r="B66" s="40">
        <v>52847</v>
      </c>
      <c r="C66" s="19">
        <f t="shared" ref="C66:C97" si="24">(B66-C$91)/C$91</f>
        <v>-3.7911740959755802E-2</v>
      </c>
      <c r="D66" s="19">
        <f t="shared" ref="D66:D90" si="25">ABS(C66)</f>
        <v>3.7911740959755802E-2</v>
      </c>
      <c r="E66" s="17">
        <v>1</v>
      </c>
      <c r="F66" s="19">
        <f t="shared" ref="F66:F90" si="26">B66/B$91</f>
        <v>1.0809980438654429E-2</v>
      </c>
      <c r="G66" s="19">
        <f t="shared" ref="G66:G90" si="27">E66/E$91</f>
        <v>1.1235955056179775E-2</v>
      </c>
      <c r="H66" s="19">
        <f t="shared" ref="H66:H90" si="28">F66-G66</f>
        <v>-4.2597461752534593E-4</v>
      </c>
      <c r="I66" s="19">
        <f t="shared" ref="I66:I90" si="29">ABS(H66)</f>
        <v>4.2597461752534593E-4</v>
      </c>
      <c r="J66" s="33" t="str">
        <f t="shared" ref="J66:J90" si="30">IF(C66&lt;-0.25, "Yes","No")</f>
        <v>No</v>
      </c>
      <c r="K66" s="33" t="str">
        <f t="shared" ref="K66:K90" si="31">IF(AND(C66&gt;-0.25,C66&lt;-0.2),"Yes", "No")</f>
        <v>No</v>
      </c>
      <c r="L66" s="33" t="str">
        <f t="shared" ref="L66:L90" si="32">IF(AND(C66&gt;-0.2,C66&lt;-0.15),"Yes", "No")</f>
        <v>No</v>
      </c>
      <c r="M66" s="33" t="str">
        <f t="shared" ref="M66:M90" si="33">IF(AND(C66&gt;-0.15,C66&lt;-0.1),"Yes", "No")</f>
        <v>No</v>
      </c>
      <c r="N66" s="33" t="str">
        <f t="shared" ref="N66:N90" si="34">IF(AND(C66&gt;-0.1,C66&lt;-0.05),"Yes", "No")</f>
        <v>No</v>
      </c>
      <c r="O66" s="33" t="str">
        <f t="shared" ref="O66:O90" si="35">IF(AND(C66&gt;-0.05,C66&lt;0),"Yes", "No")</f>
        <v>Yes</v>
      </c>
      <c r="P66" s="33" t="str">
        <f t="shared" ref="P66:P90" si="36">IF(AND(C66&gt;0, C66&lt;0.05),"Yes", "No")</f>
        <v>No</v>
      </c>
      <c r="Q66" s="33" t="str">
        <f t="shared" ref="Q66:Q90" si="37">IF(AND(C66&gt;0.05, C66&lt;0.1),"Yes", "No")</f>
        <v>No</v>
      </c>
      <c r="R66" s="33" t="str">
        <f t="shared" ref="R66:R90" si="38">IF(AND(C66&gt;0.1, C66&lt;0.15),"Yes", "No")</f>
        <v>No</v>
      </c>
      <c r="S66" s="33" t="str">
        <f t="shared" ref="S66:S90" si="39">IF(AND(C66&gt;0.15, C66&lt;0.2),"Yes", "No")</f>
        <v>No</v>
      </c>
      <c r="T66" s="33" t="str">
        <f t="shared" ref="T66:T90" si="40">IF(AND(C66&gt;0.2, C66&lt;0.25),"Yes", "No")</f>
        <v>No</v>
      </c>
      <c r="U66" s="33" t="str">
        <f t="shared" ref="U66:U90" si="41">IF(C66&gt;0.25, "Yes","No")</f>
        <v>No</v>
      </c>
    </row>
    <row r="67" spans="1:21" ht="15.6">
      <c r="A67" s="36" t="s">
        <v>113</v>
      </c>
      <c r="B67" s="40">
        <v>49615</v>
      </c>
      <c r="C67" s="19">
        <f t="shared" si="24"/>
        <v>-9.6750828386063248E-2</v>
      </c>
      <c r="D67" s="19">
        <f t="shared" si="25"/>
        <v>9.6750828386063248E-2</v>
      </c>
      <c r="E67" s="17">
        <v>1</v>
      </c>
      <c r="F67" s="19">
        <f t="shared" si="26"/>
        <v>1.0148867096785807E-2</v>
      </c>
      <c r="G67" s="19">
        <f t="shared" si="27"/>
        <v>1.1235955056179775E-2</v>
      </c>
      <c r="H67" s="19">
        <f t="shared" si="28"/>
        <v>-1.0870879593939675E-3</v>
      </c>
      <c r="I67" s="19">
        <f t="shared" si="29"/>
        <v>1.0870879593939675E-3</v>
      </c>
      <c r="J67" s="33" t="str">
        <f t="shared" si="30"/>
        <v>No</v>
      </c>
      <c r="K67" s="33" t="str">
        <f t="shared" si="31"/>
        <v>No</v>
      </c>
      <c r="L67" s="33" t="str">
        <f t="shared" si="32"/>
        <v>No</v>
      </c>
      <c r="M67" s="33" t="str">
        <f t="shared" si="33"/>
        <v>No</v>
      </c>
      <c r="N67" s="33" t="str">
        <f t="shared" si="34"/>
        <v>Yes</v>
      </c>
      <c r="O67" s="33" t="str">
        <f t="shared" si="35"/>
        <v>No</v>
      </c>
      <c r="P67" s="33" t="str">
        <f t="shared" si="36"/>
        <v>No</v>
      </c>
      <c r="Q67" s="33" t="str">
        <f t="shared" si="37"/>
        <v>No</v>
      </c>
      <c r="R67" s="33" t="str">
        <f t="shared" si="38"/>
        <v>No</v>
      </c>
      <c r="S67" s="33" t="str">
        <f t="shared" si="39"/>
        <v>No</v>
      </c>
      <c r="T67" s="33" t="str">
        <f t="shared" si="40"/>
        <v>No</v>
      </c>
      <c r="U67" s="33" t="str">
        <f t="shared" si="41"/>
        <v>No</v>
      </c>
    </row>
    <row r="68" spans="1:21" ht="15.6">
      <c r="A68" s="36" t="s">
        <v>117</v>
      </c>
      <c r="B68" s="40">
        <v>50352</v>
      </c>
      <c r="C68" s="19">
        <f t="shared" si="24"/>
        <v>-8.3333623115893513E-2</v>
      </c>
      <c r="D68" s="19">
        <f t="shared" si="25"/>
        <v>8.3333623115893513E-2</v>
      </c>
      <c r="E68" s="17">
        <v>1</v>
      </c>
      <c r="F68" s="19">
        <f t="shared" si="26"/>
        <v>1.0299622212180972E-2</v>
      </c>
      <c r="G68" s="19">
        <f t="shared" si="27"/>
        <v>1.1235955056179775E-2</v>
      </c>
      <c r="H68" s="19">
        <f t="shared" si="28"/>
        <v>-9.3633284399880293E-4</v>
      </c>
      <c r="I68" s="19">
        <f t="shared" si="29"/>
        <v>9.3633284399880293E-4</v>
      </c>
      <c r="J68" s="33" t="str">
        <f t="shared" si="30"/>
        <v>No</v>
      </c>
      <c r="K68" s="33" t="str">
        <f t="shared" si="31"/>
        <v>No</v>
      </c>
      <c r="L68" s="33" t="str">
        <f t="shared" si="32"/>
        <v>No</v>
      </c>
      <c r="M68" s="33" t="str">
        <f t="shared" si="33"/>
        <v>No</v>
      </c>
      <c r="N68" s="33" t="str">
        <f t="shared" si="34"/>
        <v>Yes</v>
      </c>
      <c r="O68" s="33" t="str">
        <f t="shared" si="35"/>
        <v>No</v>
      </c>
      <c r="P68" s="33" t="str">
        <f t="shared" si="36"/>
        <v>No</v>
      </c>
      <c r="Q68" s="33" t="str">
        <f t="shared" si="37"/>
        <v>No</v>
      </c>
      <c r="R68" s="33" t="str">
        <f t="shared" si="38"/>
        <v>No</v>
      </c>
      <c r="S68" s="33" t="str">
        <f t="shared" si="39"/>
        <v>No</v>
      </c>
      <c r="T68" s="33" t="str">
        <f t="shared" si="40"/>
        <v>No</v>
      </c>
      <c r="U68" s="33" t="str">
        <f t="shared" si="41"/>
        <v>No</v>
      </c>
    </row>
    <row r="69" spans="1:21" ht="15.6">
      <c r="A69" s="36" t="s">
        <v>120</v>
      </c>
      <c r="B69" s="40">
        <v>53781</v>
      </c>
      <c r="C69" s="19">
        <f t="shared" si="24"/>
        <v>-2.0908118541386019E-2</v>
      </c>
      <c r="D69" s="19">
        <f t="shared" si="25"/>
        <v>2.0908118541386019E-2</v>
      </c>
      <c r="E69" s="17">
        <v>1</v>
      </c>
      <c r="F69" s="19">
        <f t="shared" si="26"/>
        <v>1.1001032375939484E-2</v>
      </c>
      <c r="G69" s="19">
        <f t="shared" si="27"/>
        <v>1.1235955056179775E-2</v>
      </c>
      <c r="H69" s="19">
        <f t="shared" si="28"/>
        <v>-2.3492268024029143E-4</v>
      </c>
      <c r="I69" s="19">
        <f t="shared" si="29"/>
        <v>2.3492268024029143E-4</v>
      </c>
      <c r="J69" s="33" t="str">
        <f t="shared" si="30"/>
        <v>No</v>
      </c>
      <c r="K69" s="33" t="str">
        <f t="shared" si="31"/>
        <v>No</v>
      </c>
      <c r="L69" s="33" t="str">
        <f t="shared" si="32"/>
        <v>No</v>
      </c>
      <c r="M69" s="33" t="str">
        <f t="shared" si="33"/>
        <v>No</v>
      </c>
      <c r="N69" s="33" t="str">
        <f t="shared" si="34"/>
        <v>No</v>
      </c>
      <c r="O69" s="33" t="str">
        <f t="shared" si="35"/>
        <v>Yes</v>
      </c>
      <c r="P69" s="33" t="str">
        <f t="shared" si="36"/>
        <v>No</v>
      </c>
      <c r="Q69" s="33" t="str">
        <f t="shared" si="37"/>
        <v>No</v>
      </c>
      <c r="R69" s="33" t="str">
        <f t="shared" si="38"/>
        <v>No</v>
      </c>
      <c r="S69" s="33" t="str">
        <f t="shared" si="39"/>
        <v>No</v>
      </c>
      <c r="T69" s="33" t="str">
        <f t="shared" si="40"/>
        <v>No</v>
      </c>
      <c r="U69" s="33" t="str">
        <f t="shared" si="41"/>
        <v>No</v>
      </c>
    </row>
    <row r="70" spans="1:21" ht="15.6">
      <c r="A70" s="36" t="s">
        <v>136</v>
      </c>
      <c r="B70" s="40">
        <v>30011</v>
      </c>
      <c r="C70" s="19">
        <f t="shared" si="24"/>
        <v>-0.45364484753994044</v>
      </c>
      <c r="D70" s="19">
        <f t="shared" si="25"/>
        <v>0.45364484753994044</v>
      </c>
      <c r="E70" s="17">
        <v>1</v>
      </c>
      <c r="F70" s="19">
        <f t="shared" si="26"/>
        <v>6.1388219377534791E-3</v>
      </c>
      <c r="G70" s="19">
        <f t="shared" si="27"/>
        <v>1.1235955056179775E-2</v>
      </c>
      <c r="H70" s="19">
        <f t="shared" si="28"/>
        <v>-5.0971331184262959E-3</v>
      </c>
      <c r="I70" s="19">
        <f t="shared" si="29"/>
        <v>5.0971331184262959E-3</v>
      </c>
      <c r="J70" s="33" t="str">
        <f t="shared" si="30"/>
        <v>Yes</v>
      </c>
      <c r="K70" s="33" t="str">
        <f t="shared" si="31"/>
        <v>No</v>
      </c>
      <c r="L70" s="33" t="str">
        <f t="shared" si="32"/>
        <v>No</v>
      </c>
      <c r="M70" s="33" t="str">
        <f t="shared" si="33"/>
        <v>No</v>
      </c>
      <c r="N70" s="33" t="str">
        <f t="shared" si="34"/>
        <v>No</v>
      </c>
      <c r="O70" s="33" t="str">
        <f t="shared" si="35"/>
        <v>No</v>
      </c>
      <c r="P70" s="33" t="str">
        <f t="shared" si="36"/>
        <v>No</v>
      </c>
      <c r="Q70" s="33" t="str">
        <f t="shared" si="37"/>
        <v>No</v>
      </c>
      <c r="R70" s="33" t="str">
        <f t="shared" si="38"/>
        <v>No</v>
      </c>
      <c r="S70" s="33" t="str">
        <f t="shared" si="39"/>
        <v>No</v>
      </c>
      <c r="T70" s="33" t="str">
        <f t="shared" si="40"/>
        <v>No</v>
      </c>
      <c r="U70" s="33" t="str">
        <f t="shared" si="41"/>
        <v>No</v>
      </c>
    </row>
    <row r="71" spans="1:21" ht="15.6">
      <c r="A71" s="36" t="s">
        <v>137</v>
      </c>
      <c r="B71" s="40">
        <v>43399</v>
      </c>
      <c r="C71" s="19">
        <f t="shared" si="24"/>
        <v>-0.2099141227678476</v>
      </c>
      <c r="D71" s="19">
        <f t="shared" si="25"/>
        <v>0.2099141227678476</v>
      </c>
      <c r="E71" s="17">
        <v>1</v>
      </c>
      <c r="F71" s="19">
        <f t="shared" si="26"/>
        <v>8.8773694071028371E-3</v>
      </c>
      <c r="G71" s="19">
        <f t="shared" si="27"/>
        <v>1.1235955056179775E-2</v>
      </c>
      <c r="H71" s="19">
        <f t="shared" si="28"/>
        <v>-2.3585856490769379E-3</v>
      </c>
      <c r="I71" s="19">
        <f t="shared" si="29"/>
        <v>2.3585856490769379E-3</v>
      </c>
      <c r="J71" s="33" t="str">
        <f t="shared" si="30"/>
        <v>No</v>
      </c>
      <c r="K71" s="33" t="str">
        <f t="shared" si="31"/>
        <v>Yes</v>
      </c>
      <c r="L71" s="33" t="str">
        <f t="shared" si="32"/>
        <v>No</v>
      </c>
      <c r="M71" s="33" t="str">
        <f t="shared" si="33"/>
        <v>No</v>
      </c>
      <c r="N71" s="33" t="str">
        <f t="shared" si="34"/>
        <v>No</v>
      </c>
      <c r="O71" s="33" t="str">
        <f t="shared" si="35"/>
        <v>No</v>
      </c>
      <c r="P71" s="33" t="str">
        <f t="shared" si="36"/>
        <v>No</v>
      </c>
      <c r="Q71" s="33" t="str">
        <f t="shared" si="37"/>
        <v>No</v>
      </c>
      <c r="R71" s="33" t="str">
        <f t="shared" si="38"/>
        <v>No</v>
      </c>
      <c r="S71" s="33" t="str">
        <f t="shared" si="39"/>
        <v>No</v>
      </c>
      <c r="T71" s="33" t="str">
        <f t="shared" si="40"/>
        <v>No</v>
      </c>
      <c r="U71" s="33" t="str">
        <f t="shared" si="41"/>
        <v>No</v>
      </c>
    </row>
    <row r="72" spans="1:21" ht="15.6">
      <c r="A72" s="36" t="s">
        <v>98</v>
      </c>
      <c r="B72" s="40">
        <v>54653</v>
      </c>
      <c r="C72" s="19">
        <f t="shared" si="24"/>
        <v>-5.0332162407238637E-3</v>
      </c>
      <c r="D72" s="19">
        <f t="shared" si="25"/>
        <v>5.0332162407238637E-3</v>
      </c>
      <c r="E72" s="17">
        <v>1</v>
      </c>
      <c r="F72" s="19">
        <f t="shared" si="26"/>
        <v>1.1179402064710969E-2</v>
      </c>
      <c r="G72" s="19">
        <f t="shared" si="27"/>
        <v>1.1235955056179775E-2</v>
      </c>
      <c r="H72" s="19">
        <f t="shared" si="28"/>
        <v>-5.6552991468806005E-5</v>
      </c>
      <c r="I72" s="19">
        <f t="shared" si="29"/>
        <v>5.6552991468806005E-5</v>
      </c>
      <c r="J72" s="33" t="str">
        <f t="shared" si="30"/>
        <v>No</v>
      </c>
      <c r="K72" s="33" t="str">
        <f t="shared" si="31"/>
        <v>No</v>
      </c>
      <c r="L72" s="33" t="str">
        <f t="shared" si="32"/>
        <v>No</v>
      </c>
      <c r="M72" s="33" t="str">
        <f t="shared" si="33"/>
        <v>No</v>
      </c>
      <c r="N72" s="33" t="str">
        <f t="shared" si="34"/>
        <v>No</v>
      </c>
      <c r="O72" s="33" t="str">
        <f t="shared" si="35"/>
        <v>Yes</v>
      </c>
      <c r="P72" s="33" t="str">
        <f t="shared" si="36"/>
        <v>No</v>
      </c>
      <c r="Q72" s="33" t="str">
        <f t="shared" si="37"/>
        <v>No</v>
      </c>
      <c r="R72" s="33" t="str">
        <f t="shared" si="38"/>
        <v>No</v>
      </c>
      <c r="S72" s="33" t="str">
        <f t="shared" si="39"/>
        <v>No</v>
      </c>
      <c r="T72" s="33" t="str">
        <f t="shared" si="40"/>
        <v>No</v>
      </c>
      <c r="U72" s="33" t="str">
        <f t="shared" si="41"/>
        <v>No</v>
      </c>
    </row>
    <row r="73" spans="1:21" ht="15.6">
      <c r="A73" s="36" t="s">
        <v>138</v>
      </c>
      <c r="B73" s="40">
        <v>39961</v>
      </c>
      <c r="C73" s="19">
        <f t="shared" si="24"/>
        <v>-0.27250347381105461</v>
      </c>
      <c r="D73" s="19">
        <f t="shared" si="25"/>
        <v>0.27250347381105461</v>
      </c>
      <c r="E73" s="17">
        <v>1</v>
      </c>
      <c r="F73" s="19">
        <f t="shared" si="26"/>
        <v>8.1741182717859039E-3</v>
      </c>
      <c r="G73" s="19">
        <f t="shared" si="27"/>
        <v>1.1235955056179775E-2</v>
      </c>
      <c r="H73" s="19">
        <f t="shared" si="28"/>
        <v>-3.0618367843938711E-3</v>
      </c>
      <c r="I73" s="19">
        <f t="shared" si="29"/>
        <v>3.0618367843938711E-3</v>
      </c>
      <c r="J73" s="33" t="str">
        <f t="shared" si="30"/>
        <v>Yes</v>
      </c>
      <c r="K73" s="33" t="str">
        <f t="shared" si="31"/>
        <v>No</v>
      </c>
      <c r="L73" s="33" t="str">
        <f t="shared" si="32"/>
        <v>No</v>
      </c>
      <c r="M73" s="33" t="str">
        <f t="shared" si="33"/>
        <v>No</v>
      </c>
      <c r="N73" s="33" t="str">
        <f t="shared" si="34"/>
        <v>No</v>
      </c>
      <c r="O73" s="33" t="str">
        <f t="shared" si="35"/>
        <v>No</v>
      </c>
      <c r="P73" s="33" t="str">
        <f t="shared" si="36"/>
        <v>No</v>
      </c>
      <c r="Q73" s="33" t="str">
        <f t="shared" si="37"/>
        <v>No</v>
      </c>
      <c r="R73" s="33" t="str">
        <f t="shared" si="38"/>
        <v>No</v>
      </c>
      <c r="S73" s="33" t="str">
        <f t="shared" si="39"/>
        <v>No</v>
      </c>
      <c r="T73" s="33" t="str">
        <f t="shared" si="40"/>
        <v>No</v>
      </c>
      <c r="U73" s="33" t="str">
        <f t="shared" si="41"/>
        <v>No</v>
      </c>
    </row>
    <row r="74" spans="1:21" ht="15.6">
      <c r="A74" s="36" t="s">
        <v>86</v>
      </c>
      <c r="B74" s="40">
        <v>50626</v>
      </c>
      <c r="C74" s="19">
        <f t="shared" si="24"/>
        <v>-7.8345408402153344E-2</v>
      </c>
      <c r="D74" s="19">
        <f t="shared" si="25"/>
        <v>7.8345408402153344E-2</v>
      </c>
      <c r="E74" s="17">
        <v>1</v>
      </c>
      <c r="F74" s="19">
        <f t="shared" si="26"/>
        <v>1.0355669568515132E-2</v>
      </c>
      <c r="G74" s="19">
        <f t="shared" si="27"/>
        <v>1.1235955056179775E-2</v>
      </c>
      <c r="H74" s="19">
        <f t="shared" si="28"/>
        <v>-8.8028548766464279E-4</v>
      </c>
      <c r="I74" s="19">
        <f t="shared" si="29"/>
        <v>8.8028548766464279E-4</v>
      </c>
      <c r="J74" s="33" t="str">
        <f t="shared" si="30"/>
        <v>No</v>
      </c>
      <c r="K74" s="33" t="str">
        <f t="shared" si="31"/>
        <v>No</v>
      </c>
      <c r="L74" s="33" t="str">
        <f t="shared" si="32"/>
        <v>No</v>
      </c>
      <c r="M74" s="33" t="str">
        <f t="shared" si="33"/>
        <v>No</v>
      </c>
      <c r="N74" s="33" t="str">
        <f t="shared" si="34"/>
        <v>Yes</v>
      </c>
      <c r="O74" s="33" t="str">
        <f t="shared" si="35"/>
        <v>No</v>
      </c>
      <c r="P74" s="33" t="str">
        <f t="shared" si="36"/>
        <v>No</v>
      </c>
      <c r="Q74" s="33" t="str">
        <f t="shared" si="37"/>
        <v>No</v>
      </c>
      <c r="R74" s="33" t="str">
        <f t="shared" si="38"/>
        <v>No</v>
      </c>
      <c r="S74" s="33" t="str">
        <f t="shared" si="39"/>
        <v>No</v>
      </c>
      <c r="T74" s="33" t="str">
        <f t="shared" si="40"/>
        <v>No</v>
      </c>
      <c r="U74" s="33" t="str">
        <f t="shared" si="41"/>
        <v>No</v>
      </c>
    </row>
    <row r="75" spans="1:21" ht="15.6">
      <c r="A75" s="36" t="s">
        <v>139</v>
      </c>
      <c r="B75" s="40">
        <v>55750</v>
      </c>
      <c r="C75" s="19">
        <f t="shared" si="24"/>
        <v>1.4937847777425659E-2</v>
      </c>
      <c r="D75" s="19">
        <f t="shared" si="25"/>
        <v>1.4937847777425659E-2</v>
      </c>
      <c r="E75" s="17">
        <v>1</v>
      </c>
      <c r="F75" s="19">
        <f t="shared" si="26"/>
        <v>1.1403796042442986E-2</v>
      </c>
      <c r="G75" s="19">
        <f t="shared" si="27"/>
        <v>1.1235955056179775E-2</v>
      </c>
      <c r="H75" s="19">
        <f t="shared" si="28"/>
        <v>1.6784098626321069E-4</v>
      </c>
      <c r="I75" s="19">
        <f t="shared" si="29"/>
        <v>1.6784098626321069E-4</v>
      </c>
      <c r="J75" s="33" t="str">
        <f t="shared" si="30"/>
        <v>No</v>
      </c>
      <c r="K75" s="33" t="str">
        <f t="shared" si="31"/>
        <v>No</v>
      </c>
      <c r="L75" s="33" t="str">
        <f t="shared" si="32"/>
        <v>No</v>
      </c>
      <c r="M75" s="33" t="str">
        <f t="shared" si="33"/>
        <v>No</v>
      </c>
      <c r="N75" s="33" t="str">
        <f t="shared" si="34"/>
        <v>No</v>
      </c>
      <c r="O75" s="33" t="str">
        <f t="shared" si="35"/>
        <v>No</v>
      </c>
      <c r="P75" s="33" t="str">
        <f t="shared" si="36"/>
        <v>Yes</v>
      </c>
      <c r="Q75" s="33" t="str">
        <f t="shared" si="37"/>
        <v>No</v>
      </c>
      <c r="R75" s="33" t="str">
        <f t="shared" si="38"/>
        <v>No</v>
      </c>
      <c r="S75" s="33" t="str">
        <f t="shared" si="39"/>
        <v>No</v>
      </c>
      <c r="T75" s="33" t="str">
        <f t="shared" si="40"/>
        <v>No</v>
      </c>
      <c r="U75" s="33" t="str">
        <f t="shared" si="41"/>
        <v>No</v>
      </c>
    </row>
    <row r="76" spans="1:21" ht="15.6">
      <c r="A76" s="36" t="s">
        <v>140</v>
      </c>
      <c r="B76" s="40">
        <v>50139</v>
      </c>
      <c r="C76" s="19">
        <f t="shared" si="24"/>
        <v>-8.7211322875114891E-2</v>
      </c>
      <c r="D76" s="19">
        <f t="shared" si="25"/>
        <v>8.7211322875114891E-2</v>
      </c>
      <c r="E76" s="17">
        <v>1</v>
      </c>
      <c r="F76" s="19">
        <f t="shared" si="26"/>
        <v>1.0256052551965001E-2</v>
      </c>
      <c r="G76" s="19">
        <f t="shared" si="27"/>
        <v>1.1235955056179775E-2</v>
      </c>
      <c r="H76" s="19">
        <f t="shared" si="28"/>
        <v>-9.7990250421477361E-4</v>
      </c>
      <c r="I76" s="19">
        <f t="shared" si="29"/>
        <v>9.7990250421477361E-4</v>
      </c>
      <c r="J76" s="33" t="str">
        <f t="shared" si="30"/>
        <v>No</v>
      </c>
      <c r="K76" s="33" t="str">
        <f t="shared" si="31"/>
        <v>No</v>
      </c>
      <c r="L76" s="33" t="str">
        <f t="shared" si="32"/>
        <v>No</v>
      </c>
      <c r="M76" s="33" t="str">
        <f t="shared" si="33"/>
        <v>No</v>
      </c>
      <c r="N76" s="33" t="str">
        <f t="shared" si="34"/>
        <v>Yes</v>
      </c>
      <c r="O76" s="33" t="str">
        <f t="shared" si="35"/>
        <v>No</v>
      </c>
      <c r="P76" s="33" t="str">
        <f t="shared" si="36"/>
        <v>No</v>
      </c>
      <c r="Q76" s="33" t="str">
        <f t="shared" si="37"/>
        <v>No</v>
      </c>
      <c r="R76" s="33" t="str">
        <f t="shared" si="38"/>
        <v>No</v>
      </c>
      <c r="S76" s="33" t="str">
        <f t="shared" si="39"/>
        <v>No</v>
      </c>
      <c r="T76" s="33" t="str">
        <f t="shared" si="40"/>
        <v>No</v>
      </c>
      <c r="U76" s="33" t="str">
        <f t="shared" si="41"/>
        <v>No</v>
      </c>
    </row>
    <row r="77" spans="1:21" ht="15.6">
      <c r="A77" s="36" t="s">
        <v>101</v>
      </c>
      <c r="B77" s="40">
        <v>52432</v>
      </c>
      <c r="C77" s="19">
        <f t="shared" si="24"/>
        <v>-4.5466883683121392E-2</v>
      </c>
      <c r="D77" s="19">
        <f t="shared" si="25"/>
        <v>4.5466883683121392E-2</v>
      </c>
      <c r="E77" s="17">
        <v>1</v>
      </c>
      <c r="F77" s="19">
        <f t="shared" si="26"/>
        <v>1.072509119457167E-2</v>
      </c>
      <c r="G77" s="19">
        <f t="shared" si="27"/>
        <v>1.1235955056179775E-2</v>
      </c>
      <c r="H77" s="19">
        <f t="shared" si="28"/>
        <v>-5.108638616081046E-4</v>
      </c>
      <c r="I77" s="19">
        <f t="shared" si="29"/>
        <v>5.108638616081046E-4</v>
      </c>
      <c r="J77" s="33" t="str">
        <f t="shared" si="30"/>
        <v>No</v>
      </c>
      <c r="K77" s="33" t="str">
        <f t="shared" si="31"/>
        <v>No</v>
      </c>
      <c r="L77" s="33" t="str">
        <f t="shared" si="32"/>
        <v>No</v>
      </c>
      <c r="M77" s="33" t="str">
        <f t="shared" si="33"/>
        <v>No</v>
      </c>
      <c r="N77" s="33" t="str">
        <f t="shared" si="34"/>
        <v>No</v>
      </c>
      <c r="O77" s="33" t="str">
        <f t="shared" si="35"/>
        <v>Yes</v>
      </c>
      <c r="P77" s="33" t="str">
        <f t="shared" si="36"/>
        <v>No</v>
      </c>
      <c r="Q77" s="33" t="str">
        <f t="shared" si="37"/>
        <v>No</v>
      </c>
      <c r="R77" s="33" t="str">
        <f t="shared" si="38"/>
        <v>No</v>
      </c>
      <c r="S77" s="33" t="str">
        <f t="shared" si="39"/>
        <v>No</v>
      </c>
      <c r="T77" s="33" t="str">
        <f t="shared" si="40"/>
        <v>No</v>
      </c>
      <c r="U77" s="33" t="str">
        <f t="shared" si="41"/>
        <v>No</v>
      </c>
    </row>
    <row r="78" spans="1:21" ht="15.6">
      <c r="A78" s="36" t="s">
        <v>97</v>
      </c>
      <c r="B78" s="40">
        <v>53798</v>
      </c>
      <c r="C78" s="19">
        <f t="shared" si="24"/>
        <v>-2.0598630767175864E-2</v>
      </c>
      <c r="D78" s="19">
        <f t="shared" si="25"/>
        <v>2.0598630767175864E-2</v>
      </c>
      <c r="E78" s="17">
        <v>1</v>
      </c>
      <c r="F78" s="19">
        <f t="shared" si="26"/>
        <v>1.1004509766660946E-2</v>
      </c>
      <c r="G78" s="19">
        <f t="shared" si="27"/>
        <v>1.1235955056179775E-2</v>
      </c>
      <c r="H78" s="19">
        <f t="shared" si="28"/>
        <v>-2.3144528951882931E-4</v>
      </c>
      <c r="I78" s="19">
        <f t="shared" si="29"/>
        <v>2.3144528951882931E-4</v>
      </c>
      <c r="J78" s="33" t="str">
        <f t="shared" si="30"/>
        <v>No</v>
      </c>
      <c r="K78" s="33" t="str">
        <f t="shared" si="31"/>
        <v>No</v>
      </c>
      <c r="L78" s="33" t="str">
        <f t="shared" si="32"/>
        <v>No</v>
      </c>
      <c r="M78" s="33" t="str">
        <f t="shared" si="33"/>
        <v>No</v>
      </c>
      <c r="N78" s="33" t="str">
        <f t="shared" si="34"/>
        <v>No</v>
      </c>
      <c r="O78" s="33" t="str">
        <f t="shared" si="35"/>
        <v>Yes</v>
      </c>
      <c r="P78" s="33" t="str">
        <f t="shared" si="36"/>
        <v>No</v>
      </c>
      <c r="Q78" s="33" t="str">
        <f t="shared" si="37"/>
        <v>No</v>
      </c>
      <c r="R78" s="33" t="str">
        <f t="shared" si="38"/>
        <v>No</v>
      </c>
      <c r="S78" s="33" t="str">
        <f t="shared" si="39"/>
        <v>No</v>
      </c>
      <c r="T78" s="33" t="str">
        <f t="shared" si="40"/>
        <v>No</v>
      </c>
      <c r="U78" s="33" t="str">
        <f t="shared" si="41"/>
        <v>No</v>
      </c>
    </row>
    <row r="79" spans="1:21" ht="15.6">
      <c r="A79" s="36" t="s">
        <v>104</v>
      </c>
      <c r="B79" s="40">
        <v>59123</v>
      </c>
      <c r="C79" s="19">
        <f t="shared" si="24"/>
        <v>7.6343863213358523E-2</v>
      </c>
      <c r="D79" s="19">
        <f t="shared" si="25"/>
        <v>7.6343863213358523E-2</v>
      </c>
      <c r="E79" s="17">
        <v>1</v>
      </c>
      <c r="F79" s="19">
        <f t="shared" si="26"/>
        <v>1.2093751272060209E-2</v>
      </c>
      <c r="G79" s="19">
        <f t="shared" si="27"/>
        <v>1.1235955056179775E-2</v>
      </c>
      <c r="H79" s="19">
        <f t="shared" si="28"/>
        <v>8.5779621588043427E-4</v>
      </c>
      <c r="I79" s="19">
        <f t="shared" si="29"/>
        <v>8.5779621588043427E-4</v>
      </c>
      <c r="J79" s="33" t="str">
        <f t="shared" si="30"/>
        <v>No</v>
      </c>
      <c r="K79" s="33" t="str">
        <f t="shared" si="31"/>
        <v>No</v>
      </c>
      <c r="L79" s="33" t="str">
        <f t="shared" si="32"/>
        <v>No</v>
      </c>
      <c r="M79" s="33" t="str">
        <f t="shared" si="33"/>
        <v>No</v>
      </c>
      <c r="N79" s="33" t="str">
        <f t="shared" si="34"/>
        <v>No</v>
      </c>
      <c r="O79" s="33" t="str">
        <f t="shared" si="35"/>
        <v>No</v>
      </c>
      <c r="P79" s="33" t="str">
        <f t="shared" si="36"/>
        <v>No</v>
      </c>
      <c r="Q79" s="33" t="str">
        <f t="shared" si="37"/>
        <v>Yes</v>
      </c>
      <c r="R79" s="33" t="str">
        <f t="shared" si="38"/>
        <v>No</v>
      </c>
      <c r="S79" s="33" t="str">
        <f t="shared" si="39"/>
        <v>No</v>
      </c>
      <c r="T79" s="33" t="str">
        <f t="shared" si="40"/>
        <v>No</v>
      </c>
      <c r="U79" s="33" t="str">
        <f t="shared" si="41"/>
        <v>No</v>
      </c>
    </row>
    <row r="80" spans="1:21" ht="15.6">
      <c r="A80" s="36" t="s">
        <v>141</v>
      </c>
      <c r="B80" s="40">
        <v>55743</v>
      </c>
      <c r="C80" s="19">
        <f t="shared" si="24"/>
        <v>1.4810411635103831E-2</v>
      </c>
      <c r="D80" s="19">
        <f t="shared" si="25"/>
        <v>1.4810411635103831E-2</v>
      </c>
      <c r="E80" s="17">
        <v>1</v>
      </c>
      <c r="F80" s="19">
        <f t="shared" si="26"/>
        <v>1.1402364175675325E-2</v>
      </c>
      <c r="G80" s="19">
        <f t="shared" si="27"/>
        <v>1.1235955056179775E-2</v>
      </c>
      <c r="H80" s="19">
        <f t="shared" si="28"/>
        <v>1.6640911949554991E-4</v>
      </c>
      <c r="I80" s="19">
        <f t="shared" si="29"/>
        <v>1.6640911949554991E-4</v>
      </c>
      <c r="J80" s="33" t="str">
        <f t="shared" si="30"/>
        <v>No</v>
      </c>
      <c r="K80" s="33" t="str">
        <f t="shared" si="31"/>
        <v>No</v>
      </c>
      <c r="L80" s="33" t="str">
        <f t="shared" si="32"/>
        <v>No</v>
      </c>
      <c r="M80" s="33" t="str">
        <f t="shared" si="33"/>
        <v>No</v>
      </c>
      <c r="N80" s="33" t="str">
        <f t="shared" si="34"/>
        <v>No</v>
      </c>
      <c r="O80" s="33" t="str">
        <f t="shared" si="35"/>
        <v>No</v>
      </c>
      <c r="P80" s="33" t="str">
        <f t="shared" si="36"/>
        <v>Yes</v>
      </c>
      <c r="Q80" s="33" t="str">
        <f t="shared" si="37"/>
        <v>No</v>
      </c>
      <c r="R80" s="33" t="str">
        <f t="shared" si="38"/>
        <v>No</v>
      </c>
      <c r="S80" s="33" t="str">
        <f t="shared" si="39"/>
        <v>No</v>
      </c>
      <c r="T80" s="33" t="str">
        <f t="shared" si="40"/>
        <v>No</v>
      </c>
      <c r="U80" s="33" t="str">
        <f t="shared" si="41"/>
        <v>No</v>
      </c>
    </row>
    <row r="81" spans="1:21" ht="15.6">
      <c r="A81" s="36" t="s">
        <v>100</v>
      </c>
      <c r="B81" s="40">
        <v>55290</v>
      </c>
      <c r="C81" s="19">
        <f t="shared" si="24"/>
        <v>6.5634727105625965E-3</v>
      </c>
      <c r="D81" s="19">
        <f t="shared" si="25"/>
        <v>6.5634727105625965E-3</v>
      </c>
      <c r="E81" s="17">
        <v>1</v>
      </c>
      <c r="F81" s="19">
        <f t="shared" si="26"/>
        <v>1.130970194056812E-2</v>
      </c>
      <c r="G81" s="19">
        <f t="shared" si="27"/>
        <v>1.1235955056179775E-2</v>
      </c>
      <c r="H81" s="19">
        <f t="shared" si="28"/>
        <v>7.3746884388345077E-5</v>
      </c>
      <c r="I81" s="19">
        <f t="shared" si="29"/>
        <v>7.3746884388345077E-5</v>
      </c>
      <c r="J81" s="33" t="str">
        <f t="shared" si="30"/>
        <v>No</v>
      </c>
      <c r="K81" s="33" t="str">
        <f t="shared" si="31"/>
        <v>No</v>
      </c>
      <c r="L81" s="33" t="str">
        <f t="shared" si="32"/>
        <v>No</v>
      </c>
      <c r="M81" s="33" t="str">
        <f t="shared" si="33"/>
        <v>No</v>
      </c>
      <c r="N81" s="33" t="str">
        <f t="shared" si="34"/>
        <v>No</v>
      </c>
      <c r="O81" s="33" t="str">
        <f t="shared" si="35"/>
        <v>No</v>
      </c>
      <c r="P81" s="33" t="str">
        <f t="shared" si="36"/>
        <v>Yes</v>
      </c>
      <c r="Q81" s="33" t="str">
        <f t="shared" si="37"/>
        <v>No</v>
      </c>
      <c r="R81" s="33" t="str">
        <f t="shared" si="38"/>
        <v>No</v>
      </c>
      <c r="S81" s="33" t="str">
        <f t="shared" si="39"/>
        <v>No</v>
      </c>
      <c r="T81" s="33" t="str">
        <f t="shared" si="40"/>
        <v>No</v>
      </c>
      <c r="U81" s="33" t="str">
        <f t="shared" si="41"/>
        <v>No</v>
      </c>
    </row>
    <row r="82" spans="1:21" ht="15.6">
      <c r="A82" s="36" t="s">
        <v>116</v>
      </c>
      <c r="B82" s="40">
        <v>56562</v>
      </c>
      <c r="C82" s="19">
        <f t="shared" si="24"/>
        <v>2.9720440286757851E-2</v>
      </c>
      <c r="D82" s="19">
        <f t="shared" si="25"/>
        <v>2.9720440286757851E-2</v>
      </c>
      <c r="E82" s="17">
        <v>1</v>
      </c>
      <c r="F82" s="19">
        <f t="shared" si="26"/>
        <v>1.1569892587491661E-2</v>
      </c>
      <c r="G82" s="19">
        <f t="shared" si="27"/>
        <v>1.1235955056179775E-2</v>
      </c>
      <c r="H82" s="19">
        <f t="shared" si="28"/>
        <v>3.3393753131188628E-4</v>
      </c>
      <c r="I82" s="19">
        <f t="shared" si="29"/>
        <v>3.3393753131188628E-4</v>
      </c>
      <c r="J82" s="33" t="str">
        <f t="shared" si="30"/>
        <v>No</v>
      </c>
      <c r="K82" s="33" t="str">
        <f t="shared" si="31"/>
        <v>No</v>
      </c>
      <c r="L82" s="33" t="str">
        <f t="shared" si="32"/>
        <v>No</v>
      </c>
      <c r="M82" s="33" t="str">
        <f t="shared" si="33"/>
        <v>No</v>
      </c>
      <c r="N82" s="33" t="str">
        <f t="shared" si="34"/>
        <v>No</v>
      </c>
      <c r="O82" s="33" t="str">
        <f t="shared" si="35"/>
        <v>No</v>
      </c>
      <c r="P82" s="33" t="str">
        <f t="shared" si="36"/>
        <v>Yes</v>
      </c>
      <c r="Q82" s="33" t="str">
        <f t="shared" si="37"/>
        <v>No</v>
      </c>
      <c r="R82" s="33" t="str">
        <f t="shared" si="38"/>
        <v>No</v>
      </c>
      <c r="S82" s="33" t="str">
        <f t="shared" si="39"/>
        <v>No</v>
      </c>
      <c r="T82" s="33" t="str">
        <f t="shared" si="40"/>
        <v>No</v>
      </c>
      <c r="U82" s="33" t="str">
        <f t="shared" si="41"/>
        <v>No</v>
      </c>
    </row>
    <row r="83" spans="1:21" ht="15.6">
      <c r="A83" s="36" t="s">
        <v>142</v>
      </c>
      <c r="B83" s="40">
        <v>56399</v>
      </c>
      <c r="C83" s="19">
        <f t="shared" si="24"/>
        <v>2.6752998686978113E-2</v>
      </c>
      <c r="D83" s="19">
        <f t="shared" si="25"/>
        <v>2.6752998686978113E-2</v>
      </c>
      <c r="E83" s="17">
        <v>1</v>
      </c>
      <c r="F83" s="19">
        <f t="shared" si="26"/>
        <v>1.1536550547044699E-2</v>
      </c>
      <c r="G83" s="19">
        <f t="shared" si="27"/>
        <v>1.1235955056179775E-2</v>
      </c>
      <c r="H83" s="19">
        <f t="shared" si="28"/>
        <v>3.0059549086492408E-4</v>
      </c>
      <c r="I83" s="19">
        <f t="shared" si="29"/>
        <v>3.0059549086492408E-4</v>
      </c>
      <c r="J83" s="33" t="str">
        <f t="shared" si="30"/>
        <v>No</v>
      </c>
      <c r="K83" s="33" t="str">
        <f t="shared" si="31"/>
        <v>No</v>
      </c>
      <c r="L83" s="33" t="str">
        <f t="shared" si="32"/>
        <v>No</v>
      </c>
      <c r="M83" s="33" t="str">
        <f t="shared" si="33"/>
        <v>No</v>
      </c>
      <c r="N83" s="33" t="str">
        <f t="shared" si="34"/>
        <v>No</v>
      </c>
      <c r="O83" s="33" t="str">
        <f t="shared" si="35"/>
        <v>No</v>
      </c>
      <c r="P83" s="33" t="str">
        <f t="shared" si="36"/>
        <v>Yes</v>
      </c>
      <c r="Q83" s="33" t="str">
        <f t="shared" si="37"/>
        <v>No</v>
      </c>
      <c r="R83" s="33" t="str">
        <f t="shared" si="38"/>
        <v>No</v>
      </c>
      <c r="S83" s="33" t="str">
        <f t="shared" si="39"/>
        <v>No</v>
      </c>
      <c r="T83" s="33" t="str">
        <f t="shared" si="40"/>
        <v>No</v>
      </c>
      <c r="U83" s="33" t="str">
        <f t="shared" si="41"/>
        <v>No</v>
      </c>
    </row>
    <row r="84" spans="1:21" ht="15.6">
      <c r="A84" s="36" t="s">
        <v>143</v>
      </c>
      <c r="B84" s="40">
        <v>53351</v>
      </c>
      <c r="C84" s="19">
        <f t="shared" si="24"/>
        <v>-2.87363387125841E-2</v>
      </c>
      <c r="D84" s="19">
        <f t="shared" si="25"/>
        <v>2.87363387125841E-2</v>
      </c>
      <c r="E84" s="17">
        <v>1</v>
      </c>
      <c r="F84" s="19">
        <f t="shared" si="26"/>
        <v>1.0913074845926022E-2</v>
      </c>
      <c r="G84" s="19">
        <f t="shared" si="27"/>
        <v>1.1235955056179775E-2</v>
      </c>
      <c r="H84" s="19">
        <f t="shared" si="28"/>
        <v>-3.2288021025375299E-4</v>
      </c>
      <c r="I84" s="19">
        <f t="shared" si="29"/>
        <v>3.2288021025375299E-4</v>
      </c>
      <c r="J84" s="33" t="str">
        <f t="shared" si="30"/>
        <v>No</v>
      </c>
      <c r="K84" s="33" t="str">
        <f t="shared" si="31"/>
        <v>No</v>
      </c>
      <c r="L84" s="33" t="str">
        <f t="shared" si="32"/>
        <v>No</v>
      </c>
      <c r="M84" s="33" t="str">
        <f t="shared" si="33"/>
        <v>No</v>
      </c>
      <c r="N84" s="33" t="str">
        <f t="shared" si="34"/>
        <v>No</v>
      </c>
      <c r="O84" s="33" t="str">
        <f t="shared" si="35"/>
        <v>Yes</v>
      </c>
      <c r="P84" s="33" t="str">
        <f t="shared" si="36"/>
        <v>No</v>
      </c>
      <c r="Q84" s="33" t="str">
        <f t="shared" si="37"/>
        <v>No</v>
      </c>
      <c r="R84" s="33" t="str">
        <f t="shared" si="38"/>
        <v>No</v>
      </c>
      <c r="S84" s="33" t="str">
        <f t="shared" si="39"/>
        <v>No</v>
      </c>
      <c r="T84" s="33" t="str">
        <f t="shared" si="40"/>
        <v>No</v>
      </c>
      <c r="U84" s="33" t="str">
        <f t="shared" si="41"/>
        <v>No</v>
      </c>
    </row>
    <row r="85" spans="1:21" ht="15.6">
      <c r="A85" s="36" t="s">
        <v>92</v>
      </c>
      <c r="B85" s="40">
        <v>57463</v>
      </c>
      <c r="C85" s="19">
        <f t="shared" si="24"/>
        <v>4.6123292319896154E-2</v>
      </c>
      <c r="D85" s="19">
        <f t="shared" si="25"/>
        <v>4.6123292319896154E-2</v>
      </c>
      <c r="E85" s="17">
        <v>1</v>
      </c>
      <c r="F85" s="19">
        <f t="shared" si="26"/>
        <v>1.1754194295729171E-2</v>
      </c>
      <c r="G85" s="19">
        <f t="shared" si="27"/>
        <v>1.1235955056179775E-2</v>
      </c>
      <c r="H85" s="19">
        <f t="shared" si="28"/>
        <v>5.1823923954939614E-4</v>
      </c>
      <c r="I85" s="19">
        <f t="shared" si="29"/>
        <v>5.1823923954939614E-4</v>
      </c>
      <c r="J85" s="33" t="str">
        <f t="shared" si="30"/>
        <v>No</v>
      </c>
      <c r="K85" s="33" t="str">
        <f t="shared" si="31"/>
        <v>No</v>
      </c>
      <c r="L85" s="33" t="str">
        <f t="shared" si="32"/>
        <v>No</v>
      </c>
      <c r="M85" s="33" t="str">
        <f t="shared" si="33"/>
        <v>No</v>
      </c>
      <c r="N85" s="33" t="str">
        <f t="shared" si="34"/>
        <v>No</v>
      </c>
      <c r="O85" s="33" t="str">
        <f t="shared" si="35"/>
        <v>No</v>
      </c>
      <c r="P85" s="33" t="str">
        <f t="shared" si="36"/>
        <v>Yes</v>
      </c>
      <c r="Q85" s="33" t="str">
        <f t="shared" si="37"/>
        <v>No</v>
      </c>
      <c r="R85" s="33" t="str">
        <f t="shared" si="38"/>
        <v>No</v>
      </c>
      <c r="S85" s="33" t="str">
        <f t="shared" si="39"/>
        <v>No</v>
      </c>
      <c r="T85" s="33" t="str">
        <f t="shared" si="40"/>
        <v>No</v>
      </c>
      <c r="U85" s="33" t="str">
        <f t="shared" si="41"/>
        <v>No</v>
      </c>
    </row>
    <row r="86" spans="1:21" ht="15.6">
      <c r="A86" s="36" t="s">
        <v>87</v>
      </c>
      <c r="B86" s="40">
        <v>54235</v>
      </c>
      <c r="C86" s="19">
        <f t="shared" si="24"/>
        <v>-1.2642974453655953E-2</v>
      </c>
      <c r="D86" s="19">
        <f t="shared" si="25"/>
        <v>1.2642974453655953E-2</v>
      </c>
      <c r="E86" s="17">
        <v>1</v>
      </c>
      <c r="F86" s="19">
        <f t="shared" si="26"/>
        <v>1.1093899163442068E-2</v>
      </c>
      <c r="G86" s="19">
        <f t="shared" si="27"/>
        <v>1.1235955056179775E-2</v>
      </c>
      <c r="H86" s="19">
        <f t="shared" si="28"/>
        <v>-1.4205589273770698E-4</v>
      </c>
      <c r="I86" s="19">
        <f t="shared" si="29"/>
        <v>1.4205589273770698E-4</v>
      </c>
      <c r="J86" s="33" t="str">
        <f t="shared" si="30"/>
        <v>No</v>
      </c>
      <c r="K86" s="33" t="str">
        <f t="shared" si="31"/>
        <v>No</v>
      </c>
      <c r="L86" s="33" t="str">
        <f t="shared" si="32"/>
        <v>No</v>
      </c>
      <c r="M86" s="33" t="str">
        <f t="shared" si="33"/>
        <v>No</v>
      </c>
      <c r="N86" s="33" t="str">
        <f t="shared" si="34"/>
        <v>No</v>
      </c>
      <c r="O86" s="33" t="str">
        <f t="shared" si="35"/>
        <v>Yes</v>
      </c>
      <c r="P86" s="33" t="str">
        <f t="shared" si="36"/>
        <v>No</v>
      </c>
      <c r="Q86" s="33" t="str">
        <f t="shared" si="37"/>
        <v>No</v>
      </c>
      <c r="R86" s="33" t="str">
        <f t="shared" si="38"/>
        <v>No</v>
      </c>
      <c r="S86" s="33" t="str">
        <f t="shared" si="39"/>
        <v>No</v>
      </c>
      <c r="T86" s="33" t="str">
        <f t="shared" si="40"/>
        <v>No</v>
      </c>
      <c r="U86" s="33" t="str">
        <f t="shared" si="41"/>
        <v>No</v>
      </c>
    </row>
    <row r="87" spans="1:21" ht="15.6">
      <c r="A87" s="36" t="s">
        <v>93</v>
      </c>
      <c r="B87" s="40">
        <v>50144</v>
      </c>
      <c r="C87" s="19">
        <f t="shared" si="24"/>
        <v>-8.7120297059170723E-2</v>
      </c>
      <c r="D87" s="19">
        <f t="shared" si="25"/>
        <v>8.7120297059170723E-2</v>
      </c>
      <c r="E87" s="17">
        <v>1</v>
      </c>
      <c r="F87" s="19">
        <f t="shared" si="26"/>
        <v>1.0257075313941903E-2</v>
      </c>
      <c r="G87" s="19">
        <f t="shared" si="27"/>
        <v>1.1235955056179775E-2</v>
      </c>
      <c r="H87" s="19">
        <f t="shared" si="28"/>
        <v>-9.7887974223787207E-4</v>
      </c>
      <c r="I87" s="19">
        <f t="shared" si="29"/>
        <v>9.7887974223787207E-4</v>
      </c>
      <c r="J87" s="33" t="str">
        <f t="shared" si="30"/>
        <v>No</v>
      </c>
      <c r="K87" s="33" t="str">
        <f t="shared" si="31"/>
        <v>No</v>
      </c>
      <c r="L87" s="33" t="str">
        <f t="shared" si="32"/>
        <v>No</v>
      </c>
      <c r="M87" s="33" t="str">
        <f t="shared" si="33"/>
        <v>No</v>
      </c>
      <c r="N87" s="33" t="str">
        <f t="shared" si="34"/>
        <v>Yes</v>
      </c>
      <c r="O87" s="33" t="str">
        <f t="shared" si="35"/>
        <v>No</v>
      </c>
      <c r="P87" s="33" t="str">
        <f t="shared" si="36"/>
        <v>No</v>
      </c>
      <c r="Q87" s="33" t="str">
        <f t="shared" si="37"/>
        <v>No</v>
      </c>
      <c r="R87" s="33" t="str">
        <f t="shared" si="38"/>
        <v>No</v>
      </c>
      <c r="S87" s="33" t="str">
        <f t="shared" si="39"/>
        <v>No</v>
      </c>
      <c r="T87" s="33" t="str">
        <f t="shared" si="40"/>
        <v>No</v>
      </c>
      <c r="U87" s="33" t="str">
        <f t="shared" si="41"/>
        <v>No</v>
      </c>
    </row>
    <row r="88" spans="1:21" ht="15.6">
      <c r="A88" s="36" t="s">
        <v>89</v>
      </c>
      <c r="B88" s="40">
        <v>54833</v>
      </c>
      <c r="C88" s="19">
        <f t="shared" si="24"/>
        <v>-1.7562868667339692E-3</v>
      </c>
      <c r="D88" s="19">
        <f t="shared" si="25"/>
        <v>1.7562868667339692E-3</v>
      </c>
      <c r="E88" s="17">
        <v>1</v>
      </c>
      <c r="F88" s="19">
        <f t="shared" si="26"/>
        <v>1.1216221495879395E-2</v>
      </c>
      <c r="G88" s="19">
        <f t="shared" si="27"/>
        <v>1.1235955056179775E-2</v>
      </c>
      <c r="H88" s="19">
        <f t="shared" si="28"/>
        <v>-1.9733560300379954E-5</v>
      </c>
      <c r="I88" s="19">
        <f t="shared" si="29"/>
        <v>1.9733560300379954E-5</v>
      </c>
      <c r="J88" s="33" t="str">
        <f t="shared" si="30"/>
        <v>No</v>
      </c>
      <c r="K88" s="33" t="str">
        <f t="shared" si="31"/>
        <v>No</v>
      </c>
      <c r="L88" s="33" t="str">
        <f t="shared" si="32"/>
        <v>No</v>
      </c>
      <c r="M88" s="33" t="str">
        <f t="shared" si="33"/>
        <v>No</v>
      </c>
      <c r="N88" s="33" t="str">
        <f t="shared" si="34"/>
        <v>No</v>
      </c>
      <c r="O88" s="33" t="str">
        <f t="shared" si="35"/>
        <v>Yes</v>
      </c>
      <c r="P88" s="33" t="str">
        <f t="shared" si="36"/>
        <v>No</v>
      </c>
      <c r="Q88" s="33" t="str">
        <f t="shared" si="37"/>
        <v>No</v>
      </c>
      <c r="R88" s="33" t="str">
        <f t="shared" si="38"/>
        <v>No</v>
      </c>
      <c r="S88" s="33" t="str">
        <f t="shared" si="39"/>
        <v>No</v>
      </c>
      <c r="T88" s="33" t="str">
        <f t="shared" si="40"/>
        <v>No</v>
      </c>
      <c r="U88" s="33" t="str">
        <f t="shared" si="41"/>
        <v>No</v>
      </c>
    </row>
    <row r="89" spans="1:21" ht="15.6">
      <c r="A89" s="36" t="s">
        <v>88</v>
      </c>
      <c r="B89" s="40">
        <v>54210</v>
      </c>
      <c r="C89" s="19">
        <f t="shared" si="24"/>
        <v>-1.3098103533376771E-2</v>
      </c>
      <c r="D89" s="19">
        <f t="shared" si="25"/>
        <v>1.3098103533376771E-2</v>
      </c>
      <c r="E89" s="17">
        <v>1</v>
      </c>
      <c r="F89" s="19">
        <f t="shared" si="26"/>
        <v>1.1088785353557565E-2</v>
      </c>
      <c r="G89" s="19">
        <f t="shared" si="27"/>
        <v>1.1235955056179775E-2</v>
      </c>
      <c r="H89" s="19">
        <f t="shared" si="28"/>
        <v>-1.4716970262220949E-4</v>
      </c>
      <c r="I89" s="19">
        <f t="shared" si="29"/>
        <v>1.4716970262220949E-4</v>
      </c>
      <c r="J89" s="33" t="str">
        <f t="shared" si="30"/>
        <v>No</v>
      </c>
      <c r="K89" s="33" t="str">
        <f t="shared" si="31"/>
        <v>No</v>
      </c>
      <c r="L89" s="33" t="str">
        <f t="shared" si="32"/>
        <v>No</v>
      </c>
      <c r="M89" s="33" t="str">
        <f t="shared" si="33"/>
        <v>No</v>
      </c>
      <c r="N89" s="33" t="str">
        <f t="shared" si="34"/>
        <v>No</v>
      </c>
      <c r="O89" s="33" t="str">
        <f t="shared" si="35"/>
        <v>Yes</v>
      </c>
      <c r="P89" s="33" t="str">
        <f t="shared" si="36"/>
        <v>No</v>
      </c>
      <c r="Q89" s="33" t="str">
        <f t="shared" si="37"/>
        <v>No</v>
      </c>
      <c r="R89" s="33" t="str">
        <f t="shared" si="38"/>
        <v>No</v>
      </c>
      <c r="S89" s="33" t="str">
        <f t="shared" si="39"/>
        <v>No</v>
      </c>
      <c r="T89" s="33" t="str">
        <f t="shared" si="40"/>
        <v>No</v>
      </c>
      <c r="U89" s="33" t="str">
        <f t="shared" si="41"/>
        <v>No</v>
      </c>
    </row>
    <row r="90" spans="1:21" ht="15.6">
      <c r="A90" s="36" t="s">
        <v>144</v>
      </c>
      <c r="B90" s="40">
        <v>54933</v>
      </c>
      <c r="C90" s="19">
        <f t="shared" si="24"/>
        <v>6.4229452149305435E-5</v>
      </c>
      <c r="D90" s="19">
        <f t="shared" si="25"/>
        <v>6.4229452149305435E-5</v>
      </c>
      <c r="E90" s="17">
        <v>1</v>
      </c>
      <c r="F90" s="19">
        <f t="shared" si="26"/>
        <v>1.1236676735417409E-2</v>
      </c>
      <c r="G90" s="19">
        <f t="shared" si="27"/>
        <v>1.1235955056179775E-2</v>
      </c>
      <c r="H90" s="19">
        <f t="shared" si="28"/>
        <v>7.2167923763355457E-7</v>
      </c>
      <c r="I90" s="19">
        <f t="shared" si="29"/>
        <v>7.2167923763355457E-7</v>
      </c>
      <c r="J90" s="33" t="str">
        <f t="shared" si="30"/>
        <v>No</v>
      </c>
      <c r="K90" s="33" t="str">
        <f t="shared" si="31"/>
        <v>No</v>
      </c>
      <c r="L90" s="33" t="str">
        <f t="shared" si="32"/>
        <v>No</v>
      </c>
      <c r="M90" s="33" t="str">
        <f t="shared" si="33"/>
        <v>No</v>
      </c>
      <c r="N90" s="33" t="str">
        <f t="shared" si="34"/>
        <v>No</v>
      </c>
      <c r="O90" s="33" t="str">
        <f t="shared" si="35"/>
        <v>No</v>
      </c>
      <c r="P90" s="33" t="str">
        <f t="shared" si="36"/>
        <v>Yes</v>
      </c>
      <c r="Q90" s="33" t="str">
        <f t="shared" si="37"/>
        <v>No</v>
      </c>
      <c r="R90" s="33" t="str">
        <f t="shared" si="38"/>
        <v>No</v>
      </c>
      <c r="S90" s="33" t="str">
        <f t="shared" si="39"/>
        <v>No</v>
      </c>
      <c r="T90" s="33" t="str">
        <f t="shared" si="40"/>
        <v>No</v>
      </c>
      <c r="U90" s="33" t="str">
        <f t="shared" si="41"/>
        <v>No</v>
      </c>
    </row>
    <row r="91" spans="1:21" ht="15.6">
      <c r="A91" s="20" t="s">
        <v>11</v>
      </c>
      <c r="B91" s="21">
        <f>SUM(B2:B90)</f>
        <v>4888723</v>
      </c>
      <c r="C91" s="18">
        <f>B91/E91</f>
        <v>54929.471910112363</v>
      </c>
      <c r="D91" s="19">
        <f>AVERAGE(D2:D90)</f>
        <v>5.7883243961135811E-2</v>
      </c>
      <c r="E91" s="17">
        <f>SUM(E2:E90)</f>
        <v>89</v>
      </c>
      <c r="F91" s="22">
        <f>SUM(F2:F90)</f>
        <v>1.0000000000000002</v>
      </c>
      <c r="G91" s="22">
        <f>SUM(G2:G90)</f>
        <v>1.0000000000000018</v>
      </c>
      <c r="H91" s="17"/>
      <c r="I91" s="23">
        <f>SUM(I2:I90)</f>
        <v>5.7883243961135811E-2</v>
      </c>
      <c r="J91" s="34">
        <f t="shared" ref="J91:U91" si="42">COUNTIF(J2:J90, "Yes")</f>
        <v>3</v>
      </c>
      <c r="K91" s="34">
        <f t="shared" si="42"/>
        <v>1</v>
      </c>
      <c r="L91" s="34">
        <f t="shared" si="42"/>
        <v>0</v>
      </c>
      <c r="M91" s="34">
        <f t="shared" si="42"/>
        <v>1</v>
      </c>
      <c r="N91" s="34">
        <f t="shared" si="42"/>
        <v>8</v>
      </c>
      <c r="O91" s="34">
        <f t="shared" si="42"/>
        <v>20</v>
      </c>
      <c r="P91" s="34">
        <f t="shared" si="42"/>
        <v>35</v>
      </c>
      <c r="Q91" s="34">
        <f t="shared" si="42"/>
        <v>16</v>
      </c>
      <c r="R91" s="34">
        <f t="shared" si="42"/>
        <v>5</v>
      </c>
      <c r="S91" s="34">
        <f t="shared" si="42"/>
        <v>0</v>
      </c>
      <c r="T91" s="34">
        <f t="shared" si="42"/>
        <v>0</v>
      </c>
      <c r="U91" s="34">
        <f t="shared" si="42"/>
        <v>0</v>
      </c>
    </row>
    <row r="92" spans="1:21" ht="15.6">
      <c r="A92" s="20" t="s">
        <v>12</v>
      </c>
      <c r="B92" s="18"/>
      <c r="C92" s="19"/>
      <c r="D92" s="19"/>
      <c r="E92" s="17"/>
      <c r="F92" s="17"/>
      <c r="G92" s="17"/>
      <c r="H92" s="17"/>
      <c r="I92" s="24">
        <f>I91/2</f>
        <v>2.8941621980567905E-2</v>
      </c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5">
        <f>SUM(J91+K91+L91+M91+N91+O91+P91+Q91+R91+S91+T91+U91)</f>
        <v>89</v>
      </c>
    </row>
    <row r="93" spans="1:21" ht="15.6">
      <c r="A93" s="20" t="s">
        <v>13</v>
      </c>
      <c r="B93" s="18"/>
      <c r="C93" s="19"/>
      <c r="D93" s="19"/>
      <c r="E93" s="17"/>
      <c r="F93" s="17"/>
      <c r="G93" s="17"/>
      <c r="H93" s="17"/>
      <c r="I93" s="25">
        <f>I92</f>
        <v>2.8941621980567905E-2</v>
      </c>
      <c r="J93" s="16"/>
    </row>
    <row r="94" spans="1:21">
      <c r="A94" s="16"/>
      <c r="B94" s="16"/>
      <c r="C94" s="16"/>
      <c r="D94" s="16"/>
      <c r="E94" s="16"/>
      <c r="F94" s="16"/>
      <c r="G94" s="16"/>
      <c r="H94" s="16"/>
      <c r="I94" s="16"/>
      <c r="J94" s="16"/>
    </row>
  </sheetData>
  <sortState ref="A2:I123">
    <sortCondition ref="C2:C123"/>
  </sortState>
  <pageMargins left="0.7" right="0.7" top="0.75" bottom="0.75" header="0.511811023622047" footer="0.511811023622047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94"/>
  <sheetViews>
    <sheetView zoomScaleNormal="100" workbookViewId="0">
      <selection activeCell="I94" sqref="I94"/>
    </sheetView>
  </sheetViews>
  <sheetFormatPr defaultColWidth="8.5546875" defaultRowHeight="14.4"/>
  <cols>
    <col min="1" max="1" width="39.77734375" style="1" bestFit="1" customWidth="1"/>
    <col min="2" max="2" width="33.109375" style="1" bestFit="1" customWidth="1"/>
    <col min="3" max="3" width="35" style="1" customWidth="1"/>
    <col min="4" max="4" width="21.44140625" style="1" customWidth="1"/>
    <col min="5" max="5" width="18.6640625" style="1" customWidth="1"/>
    <col min="6" max="6" width="24.88671875" style="1" customWidth="1"/>
    <col min="7" max="7" width="17.88671875" style="1" customWidth="1"/>
    <col min="8" max="8" width="11.5546875" style="1" customWidth="1"/>
    <col min="9" max="9" width="20.88671875" style="1" customWidth="1"/>
    <col min="10" max="10" width="21" bestFit="1" customWidth="1"/>
    <col min="11" max="11" width="17.44140625" bestFit="1" customWidth="1"/>
    <col min="12" max="12" width="14.44140625" bestFit="1" customWidth="1"/>
    <col min="13" max="13" width="17.44140625" bestFit="1" customWidth="1"/>
    <col min="14" max="14" width="15.5546875" bestFit="1" customWidth="1"/>
    <col min="15" max="15" width="10.33203125" bestFit="1" customWidth="1"/>
    <col min="16" max="16" width="9.88671875" bestFit="1" customWidth="1"/>
    <col min="17" max="17" width="15.33203125" bestFit="1" customWidth="1"/>
    <col min="18" max="18" width="16.44140625" bestFit="1" customWidth="1"/>
    <col min="19" max="19" width="15.109375" bestFit="1" customWidth="1"/>
    <col min="20" max="20" width="16.44140625" bestFit="1" customWidth="1"/>
    <col min="21" max="21" width="20" bestFit="1" customWidth="1"/>
  </cols>
  <sheetData>
    <row r="1" spans="1:21" ht="17.399999999999999">
      <c r="A1" s="5" t="s">
        <v>3</v>
      </c>
      <c r="B1" s="5" t="s">
        <v>31</v>
      </c>
      <c r="C1" s="5" t="s">
        <v>4</v>
      </c>
      <c r="D1" s="5" t="s">
        <v>5</v>
      </c>
      <c r="E1" s="5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32" t="s">
        <v>14</v>
      </c>
      <c r="K1" s="32" t="s">
        <v>15</v>
      </c>
      <c r="L1" s="32" t="s">
        <v>16</v>
      </c>
      <c r="M1" s="32" t="s">
        <v>17</v>
      </c>
      <c r="N1" s="32" t="s">
        <v>18</v>
      </c>
      <c r="O1" s="32" t="s">
        <v>19</v>
      </c>
      <c r="P1" s="32" t="s">
        <v>20</v>
      </c>
      <c r="Q1" s="32" t="s">
        <v>21</v>
      </c>
      <c r="R1" s="32" t="s">
        <v>22</v>
      </c>
      <c r="S1" s="32" t="s">
        <v>23</v>
      </c>
      <c r="T1" s="32" t="s">
        <v>24</v>
      </c>
      <c r="U1" s="32" t="s">
        <v>25</v>
      </c>
    </row>
    <row r="2" spans="1:21" ht="15.6">
      <c r="A2" s="36" t="s">
        <v>72</v>
      </c>
      <c r="B2" s="40">
        <v>53346</v>
      </c>
      <c r="C2" s="19">
        <f t="shared" ref="C2:C33" si="0">(B2-C$91)/C$91</f>
        <v>-2.8837297211386229E-2</v>
      </c>
      <c r="D2" s="19">
        <f t="shared" ref="D2:D65" si="1">ABS(C2)</f>
        <v>2.8837297211386229E-2</v>
      </c>
      <c r="E2" s="17">
        <v>1</v>
      </c>
      <c r="F2" s="19">
        <f t="shared" ref="F2:F33" si="2">B2/B$91</f>
        <v>1.0911940480770942E-2</v>
      </c>
      <c r="G2" s="19">
        <f t="shared" ref="G2:G33" si="3">E2/E$91</f>
        <v>1.1235955056179775E-2</v>
      </c>
      <c r="H2" s="19">
        <f t="shared" ref="H2:H65" si="4">F2-G2</f>
        <v>-3.2401457540883263E-4</v>
      </c>
      <c r="I2" s="19">
        <f t="shared" ref="I2:I65" si="5">ABS(H2)</f>
        <v>3.2401457540883263E-4</v>
      </c>
      <c r="J2" s="33" t="str">
        <f t="shared" ref="J2:J65" si="6">IF(C2&lt;-0.25, "Yes","No")</f>
        <v>No</v>
      </c>
      <c r="K2" s="33" t="str">
        <f t="shared" ref="K2:K65" si="7">IF(AND(C2&gt;-0.25,C2&lt;-0.2),"Yes", "No")</f>
        <v>No</v>
      </c>
      <c r="L2" s="33" t="str">
        <f t="shared" ref="L2:L65" si="8">IF(AND(C2&gt;-0.2,C2&lt;-0.15),"Yes", "No")</f>
        <v>No</v>
      </c>
      <c r="M2" s="33" t="str">
        <f t="shared" ref="M2:M65" si="9">IF(AND(C2&gt;-0.15,C2&lt;-0.1),"Yes", "No")</f>
        <v>No</v>
      </c>
      <c r="N2" s="33" t="str">
        <f t="shared" ref="N2:N65" si="10">IF(AND(C2&gt;-0.1,C2&lt;-0.05),"Yes", "No")</f>
        <v>No</v>
      </c>
      <c r="O2" s="33" t="str">
        <f t="shared" ref="O2:O65" si="11">IF(AND(C2&gt;-0.05,C2&lt;0),"Yes", "No")</f>
        <v>Yes</v>
      </c>
      <c r="P2" s="33" t="str">
        <f t="shared" ref="P2:P65" si="12">IF(AND(C2&gt;0, C2&lt;0.05),"Yes", "No")</f>
        <v>No</v>
      </c>
      <c r="Q2" s="33" t="str">
        <f t="shared" ref="Q2:Q65" si="13">IF(AND(C2&gt;0.05, C2&lt;0.1),"Yes", "No")</f>
        <v>No</v>
      </c>
      <c r="R2" s="33" t="str">
        <f t="shared" ref="R2:R65" si="14">IF(AND(C2&gt;0.1, C2&lt;0.15),"Yes", "No")</f>
        <v>No</v>
      </c>
      <c r="S2" s="33" t="str">
        <f t="shared" ref="S2:S65" si="15">IF(AND(C2&gt;0.15, C2&lt;0.2),"Yes", "No")</f>
        <v>No</v>
      </c>
      <c r="T2" s="33" t="str">
        <f t="shared" ref="T2:T65" si="16">IF(AND(C2&gt;0.2, C2&lt;0.25),"Yes", "No")</f>
        <v>No</v>
      </c>
      <c r="U2" s="33" t="str">
        <f t="shared" ref="U2:U65" si="17">IF(C2&gt;0.25, "Yes","No")</f>
        <v>No</v>
      </c>
    </row>
    <row r="3" spans="1:21" ht="15.6">
      <c r="A3" s="36" t="s">
        <v>148</v>
      </c>
      <c r="B3" s="40">
        <v>58820</v>
      </c>
      <c r="C3" s="19">
        <f t="shared" si="0"/>
        <v>7.0816746860613011E-2</v>
      </c>
      <c r="D3" s="19">
        <f t="shared" si="1"/>
        <v>7.0816746860613011E-2</v>
      </c>
      <c r="E3" s="17">
        <v>1</v>
      </c>
      <c r="F3" s="19">
        <f t="shared" si="2"/>
        <v>1.2031648841130484E-2</v>
      </c>
      <c r="G3" s="19">
        <f t="shared" si="3"/>
        <v>1.1235955056179775E-2</v>
      </c>
      <c r="H3" s="19">
        <f t="shared" si="4"/>
        <v>7.9569378495070869E-4</v>
      </c>
      <c r="I3" s="19">
        <f t="shared" si="5"/>
        <v>7.9569378495070869E-4</v>
      </c>
      <c r="J3" s="33" t="str">
        <f t="shared" si="6"/>
        <v>No</v>
      </c>
      <c r="K3" s="33" t="str">
        <f t="shared" si="7"/>
        <v>No</v>
      </c>
      <c r="L3" s="33" t="str">
        <f t="shared" si="8"/>
        <v>No</v>
      </c>
      <c r="M3" s="33" t="str">
        <f t="shared" si="9"/>
        <v>No</v>
      </c>
      <c r="N3" s="33" t="str">
        <f t="shared" si="10"/>
        <v>No</v>
      </c>
      <c r="O3" s="33" t="str">
        <f t="shared" si="11"/>
        <v>No</v>
      </c>
      <c r="P3" s="33" t="str">
        <f t="shared" si="12"/>
        <v>No</v>
      </c>
      <c r="Q3" s="33" t="str">
        <f t="shared" si="13"/>
        <v>Yes</v>
      </c>
      <c r="R3" s="33" t="str">
        <f t="shared" si="14"/>
        <v>No</v>
      </c>
      <c r="S3" s="33" t="str">
        <f t="shared" si="15"/>
        <v>No</v>
      </c>
      <c r="T3" s="33" t="str">
        <f t="shared" si="16"/>
        <v>No</v>
      </c>
      <c r="U3" s="33" t="str">
        <f t="shared" si="17"/>
        <v>No</v>
      </c>
    </row>
    <row r="4" spans="1:21" ht="15.6">
      <c r="A4" s="36" t="s">
        <v>145</v>
      </c>
      <c r="B4" s="40">
        <v>61320</v>
      </c>
      <c r="C4" s="19">
        <f t="shared" si="0"/>
        <v>0.11632918934873836</v>
      </c>
      <c r="D4" s="19">
        <f t="shared" si="1"/>
        <v>0.11632918934873836</v>
      </c>
      <c r="E4" s="17">
        <v>1</v>
      </c>
      <c r="F4" s="19">
        <f t="shared" si="2"/>
        <v>1.2543024599424028E-2</v>
      </c>
      <c r="G4" s="19">
        <f t="shared" si="3"/>
        <v>1.1235955056179775E-2</v>
      </c>
      <c r="H4" s="19">
        <f t="shared" si="4"/>
        <v>1.3070695432442526E-3</v>
      </c>
      <c r="I4" s="19">
        <f t="shared" si="5"/>
        <v>1.3070695432442526E-3</v>
      </c>
      <c r="J4" s="33" t="str">
        <f t="shared" si="6"/>
        <v>No</v>
      </c>
      <c r="K4" s="33" t="str">
        <f t="shared" si="7"/>
        <v>No</v>
      </c>
      <c r="L4" s="33" t="str">
        <f t="shared" si="8"/>
        <v>No</v>
      </c>
      <c r="M4" s="33" t="str">
        <f t="shared" si="9"/>
        <v>No</v>
      </c>
      <c r="N4" s="33" t="str">
        <f t="shared" si="10"/>
        <v>No</v>
      </c>
      <c r="O4" s="33" t="str">
        <f t="shared" si="11"/>
        <v>No</v>
      </c>
      <c r="P4" s="33" t="str">
        <f t="shared" si="12"/>
        <v>No</v>
      </c>
      <c r="Q4" s="33" t="str">
        <f t="shared" si="13"/>
        <v>No</v>
      </c>
      <c r="R4" s="33" t="str">
        <f t="shared" si="14"/>
        <v>Yes</v>
      </c>
      <c r="S4" s="33" t="str">
        <f t="shared" si="15"/>
        <v>No</v>
      </c>
      <c r="T4" s="33" t="str">
        <f t="shared" si="16"/>
        <v>No</v>
      </c>
      <c r="U4" s="33" t="str">
        <f t="shared" si="17"/>
        <v>No</v>
      </c>
    </row>
    <row r="5" spans="1:21" ht="15.6">
      <c r="A5" s="36" t="s">
        <v>149</v>
      </c>
      <c r="B5" s="40">
        <v>55560</v>
      </c>
      <c r="C5" s="19">
        <f t="shared" si="0"/>
        <v>1.1468521856097572E-2</v>
      </c>
      <c r="D5" s="19">
        <f t="shared" si="1"/>
        <v>1.1468521856097572E-2</v>
      </c>
      <c r="E5" s="17">
        <v>1</v>
      </c>
      <c r="F5" s="19">
        <f t="shared" si="2"/>
        <v>1.1364814852315703E-2</v>
      </c>
      <c r="G5" s="19">
        <f t="shared" si="3"/>
        <v>1.1235955056179775E-2</v>
      </c>
      <c r="H5" s="19">
        <f t="shared" si="4"/>
        <v>1.2885979613592828E-4</v>
      </c>
      <c r="I5" s="19">
        <f t="shared" si="5"/>
        <v>1.2885979613592828E-4</v>
      </c>
      <c r="J5" s="33" t="str">
        <f t="shared" si="6"/>
        <v>No</v>
      </c>
      <c r="K5" s="33" t="str">
        <f t="shared" si="7"/>
        <v>No</v>
      </c>
      <c r="L5" s="33" t="str">
        <f t="shared" si="8"/>
        <v>No</v>
      </c>
      <c r="M5" s="33" t="str">
        <f t="shared" si="9"/>
        <v>No</v>
      </c>
      <c r="N5" s="33" t="str">
        <f t="shared" si="10"/>
        <v>No</v>
      </c>
      <c r="O5" s="33" t="str">
        <f t="shared" si="11"/>
        <v>No</v>
      </c>
      <c r="P5" s="33" t="str">
        <f t="shared" si="12"/>
        <v>Yes</v>
      </c>
      <c r="Q5" s="33" t="str">
        <f t="shared" si="13"/>
        <v>No</v>
      </c>
      <c r="R5" s="33" t="str">
        <f t="shared" si="14"/>
        <v>No</v>
      </c>
      <c r="S5" s="33" t="str">
        <f t="shared" si="15"/>
        <v>No</v>
      </c>
      <c r="T5" s="33" t="str">
        <f t="shared" si="16"/>
        <v>No</v>
      </c>
      <c r="U5" s="33" t="str">
        <f t="shared" si="17"/>
        <v>No</v>
      </c>
    </row>
    <row r="6" spans="1:21" ht="15.6">
      <c r="A6" s="36" t="s">
        <v>56</v>
      </c>
      <c r="B6" s="40">
        <v>66801</v>
      </c>
      <c r="C6" s="19">
        <f t="shared" si="0"/>
        <v>0.21611066825970435</v>
      </c>
      <c r="D6" s="19">
        <f t="shared" si="1"/>
        <v>0.21611066825970435</v>
      </c>
      <c r="E6" s="17">
        <v>1</v>
      </c>
      <c r="F6" s="19">
        <f t="shared" si="2"/>
        <v>1.3664164811906791E-2</v>
      </c>
      <c r="G6" s="19">
        <f t="shared" si="3"/>
        <v>1.1235955056179775E-2</v>
      </c>
      <c r="H6" s="19">
        <f t="shared" si="4"/>
        <v>2.4282097557270163E-3</v>
      </c>
      <c r="I6" s="19">
        <f t="shared" si="5"/>
        <v>2.4282097557270163E-3</v>
      </c>
      <c r="J6" s="33" t="str">
        <f t="shared" si="6"/>
        <v>No</v>
      </c>
      <c r="K6" s="33" t="str">
        <f t="shared" si="7"/>
        <v>No</v>
      </c>
      <c r="L6" s="33" t="str">
        <f t="shared" si="8"/>
        <v>No</v>
      </c>
      <c r="M6" s="33" t="str">
        <f t="shared" si="9"/>
        <v>No</v>
      </c>
      <c r="N6" s="33" t="str">
        <f t="shared" si="10"/>
        <v>No</v>
      </c>
      <c r="O6" s="33" t="str">
        <f t="shared" si="11"/>
        <v>No</v>
      </c>
      <c r="P6" s="33" t="str">
        <f t="shared" si="12"/>
        <v>No</v>
      </c>
      <c r="Q6" s="33" t="str">
        <f t="shared" si="13"/>
        <v>No</v>
      </c>
      <c r="R6" s="33" t="str">
        <f t="shared" si="14"/>
        <v>No</v>
      </c>
      <c r="S6" s="33" t="str">
        <f t="shared" si="15"/>
        <v>No</v>
      </c>
      <c r="T6" s="33" t="str">
        <f t="shared" si="16"/>
        <v>Yes</v>
      </c>
      <c r="U6" s="33" t="str">
        <f t="shared" si="17"/>
        <v>No</v>
      </c>
    </row>
    <row r="7" spans="1:21" ht="15.6">
      <c r="A7" s="36" t="s">
        <v>64</v>
      </c>
      <c r="B7" s="40">
        <v>63064</v>
      </c>
      <c r="C7" s="19">
        <f t="shared" si="0"/>
        <v>0.14807866922845458</v>
      </c>
      <c r="D7" s="19">
        <f t="shared" si="1"/>
        <v>0.14807866922845458</v>
      </c>
      <c r="E7" s="17">
        <v>1</v>
      </c>
      <c r="F7" s="19">
        <f t="shared" si="2"/>
        <v>1.2899760328409603E-2</v>
      </c>
      <c r="G7" s="19">
        <f t="shared" si="3"/>
        <v>1.1235955056179775E-2</v>
      </c>
      <c r="H7" s="19">
        <f t="shared" si="4"/>
        <v>1.6638052722298281E-3</v>
      </c>
      <c r="I7" s="19">
        <f t="shared" si="5"/>
        <v>1.6638052722298281E-3</v>
      </c>
      <c r="J7" s="33" t="str">
        <f t="shared" si="6"/>
        <v>No</v>
      </c>
      <c r="K7" s="33" t="str">
        <f t="shared" si="7"/>
        <v>No</v>
      </c>
      <c r="L7" s="33" t="str">
        <f t="shared" si="8"/>
        <v>No</v>
      </c>
      <c r="M7" s="33" t="str">
        <f t="shared" si="9"/>
        <v>No</v>
      </c>
      <c r="N7" s="33" t="str">
        <f t="shared" si="10"/>
        <v>No</v>
      </c>
      <c r="O7" s="33" t="str">
        <f t="shared" si="11"/>
        <v>No</v>
      </c>
      <c r="P7" s="33" t="str">
        <f t="shared" si="12"/>
        <v>No</v>
      </c>
      <c r="Q7" s="33" t="str">
        <f t="shared" si="13"/>
        <v>No</v>
      </c>
      <c r="R7" s="33" t="str">
        <f t="shared" si="14"/>
        <v>Yes</v>
      </c>
      <c r="S7" s="33" t="str">
        <f t="shared" si="15"/>
        <v>No</v>
      </c>
      <c r="T7" s="33" t="str">
        <f t="shared" si="16"/>
        <v>No</v>
      </c>
      <c r="U7" s="33" t="str">
        <f t="shared" si="17"/>
        <v>No</v>
      </c>
    </row>
    <row r="8" spans="1:21" ht="15.6">
      <c r="A8" s="36" t="s">
        <v>74</v>
      </c>
      <c r="B8" s="40">
        <v>60141</v>
      </c>
      <c r="C8" s="19">
        <f t="shared" si="0"/>
        <v>9.4865521471338449E-2</v>
      </c>
      <c r="D8" s="19">
        <f t="shared" si="1"/>
        <v>9.4865521471338449E-2</v>
      </c>
      <c r="E8" s="17">
        <v>1</v>
      </c>
      <c r="F8" s="19">
        <f t="shared" si="2"/>
        <v>1.2301859791812792E-2</v>
      </c>
      <c r="G8" s="19">
        <f t="shared" si="3"/>
        <v>1.1235955056179775E-2</v>
      </c>
      <c r="H8" s="19">
        <f t="shared" si="4"/>
        <v>1.0659047356330175E-3</v>
      </c>
      <c r="I8" s="19">
        <f t="shared" si="5"/>
        <v>1.0659047356330175E-3</v>
      </c>
      <c r="J8" s="33" t="str">
        <f t="shared" si="6"/>
        <v>No</v>
      </c>
      <c r="K8" s="33" t="str">
        <f t="shared" si="7"/>
        <v>No</v>
      </c>
      <c r="L8" s="33" t="str">
        <f t="shared" si="8"/>
        <v>No</v>
      </c>
      <c r="M8" s="33" t="str">
        <f t="shared" si="9"/>
        <v>No</v>
      </c>
      <c r="N8" s="33" t="str">
        <f t="shared" si="10"/>
        <v>No</v>
      </c>
      <c r="O8" s="33" t="str">
        <f t="shared" si="11"/>
        <v>No</v>
      </c>
      <c r="P8" s="33" t="str">
        <f t="shared" si="12"/>
        <v>No</v>
      </c>
      <c r="Q8" s="33" t="str">
        <f t="shared" si="13"/>
        <v>Yes</v>
      </c>
      <c r="R8" s="33" t="str">
        <f t="shared" si="14"/>
        <v>No</v>
      </c>
      <c r="S8" s="33" t="str">
        <f t="shared" si="15"/>
        <v>No</v>
      </c>
      <c r="T8" s="33" t="str">
        <f t="shared" si="16"/>
        <v>No</v>
      </c>
      <c r="U8" s="33" t="str">
        <f t="shared" si="17"/>
        <v>No</v>
      </c>
    </row>
    <row r="9" spans="1:21" ht="15.6">
      <c r="A9" s="36" t="s">
        <v>150</v>
      </c>
      <c r="B9" s="40">
        <v>47732</v>
      </c>
      <c r="C9" s="19">
        <f t="shared" si="0"/>
        <v>-0.13104003806272049</v>
      </c>
      <c r="D9" s="19">
        <f t="shared" si="1"/>
        <v>0.13104003806272049</v>
      </c>
      <c r="E9" s="17">
        <v>1</v>
      </c>
      <c r="F9" s="19">
        <f t="shared" si="2"/>
        <v>9.7635950779469613E-3</v>
      </c>
      <c r="G9" s="19">
        <f t="shared" si="3"/>
        <v>1.1235955056179775E-2</v>
      </c>
      <c r="H9" s="19">
        <f t="shared" si="4"/>
        <v>-1.4723599782328137E-3</v>
      </c>
      <c r="I9" s="19">
        <f t="shared" si="5"/>
        <v>1.4723599782328137E-3</v>
      </c>
      <c r="J9" s="33" t="str">
        <f t="shared" si="6"/>
        <v>No</v>
      </c>
      <c r="K9" s="33" t="str">
        <f t="shared" si="7"/>
        <v>No</v>
      </c>
      <c r="L9" s="33" t="str">
        <f t="shared" si="8"/>
        <v>No</v>
      </c>
      <c r="M9" s="33" t="str">
        <f t="shared" si="9"/>
        <v>Yes</v>
      </c>
      <c r="N9" s="33" t="str">
        <f t="shared" si="10"/>
        <v>No</v>
      </c>
      <c r="O9" s="33" t="str">
        <f t="shared" si="11"/>
        <v>No</v>
      </c>
      <c r="P9" s="33" t="str">
        <f t="shared" si="12"/>
        <v>No</v>
      </c>
      <c r="Q9" s="33" t="str">
        <f t="shared" si="13"/>
        <v>No</v>
      </c>
      <c r="R9" s="33" t="str">
        <f t="shared" si="14"/>
        <v>No</v>
      </c>
      <c r="S9" s="33" t="str">
        <f t="shared" si="15"/>
        <v>No</v>
      </c>
      <c r="T9" s="33" t="str">
        <f t="shared" si="16"/>
        <v>No</v>
      </c>
      <c r="U9" s="33" t="str">
        <f t="shared" si="17"/>
        <v>No</v>
      </c>
    </row>
    <row r="10" spans="1:21" ht="15.6">
      <c r="A10" s="36" t="s">
        <v>70</v>
      </c>
      <c r="B10" s="40">
        <v>57107</v>
      </c>
      <c r="C10" s="19">
        <f t="shared" si="0"/>
        <v>3.9631621267749537E-2</v>
      </c>
      <c r="D10" s="19">
        <f t="shared" si="1"/>
        <v>3.9631621267749537E-2</v>
      </c>
      <c r="E10" s="17">
        <v>1</v>
      </c>
      <c r="F10" s="19">
        <f t="shared" si="2"/>
        <v>1.1681254171547749E-2</v>
      </c>
      <c r="G10" s="19">
        <f t="shared" si="3"/>
        <v>1.1235955056179775E-2</v>
      </c>
      <c r="H10" s="19">
        <f t="shared" si="4"/>
        <v>4.4529911536797355E-4</v>
      </c>
      <c r="I10" s="19">
        <f t="shared" si="5"/>
        <v>4.4529911536797355E-4</v>
      </c>
      <c r="J10" s="33" t="str">
        <f t="shared" si="6"/>
        <v>No</v>
      </c>
      <c r="K10" s="33" t="str">
        <f t="shared" si="7"/>
        <v>No</v>
      </c>
      <c r="L10" s="33" t="str">
        <f t="shared" si="8"/>
        <v>No</v>
      </c>
      <c r="M10" s="33" t="str">
        <f t="shared" si="9"/>
        <v>No</v>
      </c>
      <c r="N10" s="33" t="str">
        <f t="shared" si="10"/>
        <v>No</v>
      </c>
      <c r="O10" s="33" t="str">
        <f t="shared" si="11"/>
        <v>No</v>
      </c>
      <c r="P10" s="33" t="str">
        <f t="shared" si="12"/>
        <v>Yes</v>
      </c>
      <c r="Q10" s="33" t="str">
        <f t="shared" si="13"/>
        <v>No</v>
      </c>
      <c r="R10" s="33" t="str">
        <f t="shared" si="14"/>
        <v>No</v>
      </c>
      <c r="S10" s="33" t="str">
        <f t="shared" si="15"/>
        <v>No</v>
      </c>
      <c r="T10" s="33" t="str">
        <f t="shared" si="16"/>
        <v>No</v>
      </c>
      <c r="U10" s="33" t="str">
        <f t="shared" si="17"/>
        <v>No</v>
      </c>
    </row>
    <row r="11" spans="1:21" ht="15.6">
      <c r="A11" s="36" t="s">
        <v>61</v>
      </c>
      <c r="B11" s="40">
        <v>56584</v>
      </c>
      <c r="C11" s="19">
        <f t="shared" si="0"/>
        <v>3.0110418299233711E-2</v>
      </c>
      <c r="D11" s="19">
        <f t="shared" si="1"/>
        <v>3.0110418299233711E-2</v>
      </c>
      <c r="E11" s="17">
        <v>1</v>
      </c>
      <c r="F11" s="19">
        <f t="shared" si="2"/>
        <v>1.1574274362912739E-2</v>
      </c>
      <c r="G11" s="19">
        <f t="shared" si="3"/>
        <v>1.1235955056179775E-2</v>
      </c>
      <c r="H11" s="19">
        <f t="shared" si="4"/>
        <v>3.383193067329638E-4</v>
      </c>
      <c r="I11" s="19">
        <f t="shared" si="5"/>
        <v>3.383193067329638E-4</v>
      </c>
      <c r="J11" s="33" t="str">
        <f t="shared" si="6"/>
        <v>No</v>
      </c>
      <c r="K11" s="33" t="str">
        <f t="shared" si="7"/>
        <v>No</v>
      </c>
      <c r="L11" s="33" t="str">
        <f t="shared" si="8"/>
        <v>No</v>
      </c>
      <c r="M11" s="33" t="str">
        <f t="shared" si="9"/>
        <v>No</v>
      </c>
      <c r="N11" s="33" t="str">
        <f t="shared" si="10"/>
        <v>No</v>
      </c>
      <c r="O11" s="33" t="str">
        <f t="shared" si="11"/>
        <v>No</v>
      </c>
      <c r="P11" s="33" t="str">
        <f t="shared" si="12"/>
        <v>Yes</v>
      </c>
      <c r="Q11" s="33" t="str">
        <f t="shared" si="13"/>
        <v>No</v>
      </c>
      <c r="R11" s="33" t="str">
        <f t="shared" si="14"/>
        <v>No</v>
      </c>
      <c r="S11" s="33" t="str">
        <f t="shared" si="15"/>
        <v>No</v>
      </c>
      <c r="T11" s="33" t="str">
        <f t="shared" si="16"/>
        <v>No</v>
      </c>
      <c r="U11" s="33" t="str">
        <f t="shared" si="17"/>
        <v>No</v>
      </c>
    </row>
    <row r="12" spans="1:21" ht="15.6">
      <c r="A12" s="36" t="s">
        <v>62</v>
      </c>
      <c r="B12" s="40">
        <v>59034</v>
      </c>
      <c r="C12" s="19">
        <f t="shared" si="0"/>
        <v>7.471261193759654E-2</v>
      </c>
      <c r="D12" s="19">
        <f t="shared" si="1"/>
        <v>7.471261193759654E-2</v>
      </c>
      <c r="E12" s="17">
        <v>1</v>
      </c>
      <c r="F12" s="19">
        <f t="shared" si="2"/>
        <v>1.2075422606040411E-2</v>
      </c>
      <c r="G12" s="19">
        <f t="shared" si="3"/>
        <v>1.1235955056179775E-2</v>
      </c>
      <c r="H12" s="19">
        <f t="shared" si="4"/>
        <v>8.3946754986063618E-4</v>
      </c>
      <c r="I12" s="19">
        <f t="shared" si="5"/>
        <v>8.3946754986063618E-4</v>
      </c>
      <c r="J12" s="33" t="str">
        <f t="shared" si="6"/>
        <v>No</v>
      </c>
      <c r="K12" s="33" t="str">
        <f t="shared" si="7"/>
        <v>No</v>
      </c>
      <c r="L12" s="33" t="str">
        <f t="shared" si="8"/>
        <v>No</v>
      </c>
      <c r="M12" s="33" t="str">
        <f t="shared" si="9"/>
        <v>No</v>
      </c>
      <c r="N12" s="33" t="str">
        <f t="shared" si="10"/>
        <v>No</v>
      </c>
      <c r="O12" s="33" t="str">
        <f t="shared" si="11"/>
        <v>No</v>
      </c>
      <c r="P12" s="33" t="str">
        <f t="shared" si="12"/>
        <v>No</v>
      </c>
      <c r="Q12" s="33" t="str">
        <f t="shared" si="13"/>
        <v>Yes</v>
      </c>
      <c r="R12" s="33" t="str">
        <f t="shared" si="14"/>
        <v>No</v>
      </c>
      <c r="S12" s="33" t="str">
        <f t="shared" si="15"/>
        <v>No</v>
      </c>
      <c r="T12" s="33" t="str">
        <f t="shared" si="16"/>
        <v>No</v>
      </c>
      <c r="U12" s="33" t="str">
        <f t="shared" si="17"/>
        <v>No</v>
      </c>
    </row>
    <row r="13" spans="1:21" ht="15.6">
      <c r="A13" s="36" t="s">
        <v>66</v>
      </c>
      <c r="B13" s="40">
        <v>63986</v>
      </c>
      <c r="C13" s="19">
        <f t="shared" si="0"/>
        <v>0.16486365801807523</v>
      </c>
      <c r="D13" s="19">
        <f t="shared" si="1"/>
        <v>0.16486365801807523</v>
      </c>
      <c r="E13" s="17">
        <v>1</v>
      </c>
      <c r="F13" s="19">
        <f t="shared" si="2"/>
        <v>1.3088355708068261E-2</v>
      </c>
      <c r="G13" s="19">
        <f t="shared" si="3"/>
        <v>1.1235955056179775E-2</v>
      </c>
      <c r="H13" s="19">
        <f t="shared" si="4"/>
        <v>1.8524006518884865E-3</v>
      </c>
      <c r="I13" s="19">
        <f t="shared" si="5"/>
        <v>1.8524006518884865E-3</v>
      </c>
      <c r="J13" s="33" t="str">
        <f t="shared" si="6"/>
        <v>No</v>
      </c>
      <c r="K13" s="33" t="str">
        <f t="shared" si="7"/>
        <v>No</v>
      </c>
      <c r="L13" s="33" t="str">
        <f t="shared" si="8"/>
        <v>No</v>
      </c>
      <c r="M13" s="33" t="str">
        <f t="shared" si="9"/>
        <v>No</v>
      </c>
      <c r="N13" s="33" t="str">
        <f t="shared" si="10"/>
        <v>No</v>
      </c>
      <c r="O13" s="33" t="str">
        <f t="shared" si="11"/>
        <v>No</v>
      </c>
      <c r="P13" s="33" t="str">
        <f t="shared" si="12"/>
        <v>No</v>
      </c>
      <c r="Q13" s="33" t="str">
        <f t="shared" si="13"/>
        <v>No</v>
      </c>
      <c r="R13" s="33" t="str">
        <f t="shared" si="14"/>
        <v>No</v>
      </c>
      <c r="S13" s="33" t="str">
        <f t="shared" si="15"/>
        <v>Yes</v>
      </c>
      <c r="T13" s="33" t="str">
        <f t="shared" si="16"/>
        <v>No</v>
      </c>
      <c r="U13" s="33" t="str">
        <f t="shared" si="17"/>
        <v>No</v>
      </c>
    </row>
    <row r="14" spans="1:21" ht="15.6">
      <c r="A14" s="36" t="s">
        <v>76</v>
      </c>
      <c r="B14" s="40">
        <v>57894</v>
      </c>
      <c r="C14" s="19">
        <f t="shared" si="0"/>
        <v>5.3958938163011394E-2</v>
      </c>
      <c r="D14" s="19">
        <f t="shared" si="1"/>
        <v>5.3958938163011394E-2</v>
      </c>
      <c r="E14" s="17">
        <v>1</v>
      </c>
      <c r="F14" s="19">
        <f t="shared" si="2"/>
        <v>1.1842235260258556E-2</v>
      </c>
      <c r="G14" s="19">
        <f t="shared" si="3"/>
        <v>1.1235955056179775E-2</v>
      </c>
      <c r="H14" s="19">
        <f t="shared" si="4"/>
        <v>6.0628020407878062E-4</v>
      </c>
      <c r="I14" s="19">
        <f t="shared" si="5"/>
        <v>6.0628020407878062E-4</v>
      </c>
      <c r="J14" s="33" t="str">
        <f t="shared" si="6"/>
        <v>No</v>
      </c>
      <c r="K14" s="33" t="str">
        <f t="shared" si="7"/>
        <v>No</v>
      </c>
      <c r="L14" s="33" t="str">
        <f t="shared" si="8"/>
        <v>No</v>
      </c>
      <c r="M14" s="33" t="str">
        <f t="shared" si="9"/>
        <v>No</v>
      </c>
      <c r="N14" s="33" t="str">
        <f t="shared" si="10"/>
        <v>No</v>
      </c>
      <c r="O14" s="33" t="str">
        <f t="shared" si="11"/>
        <v>No</v>
      </c>
      <c r="P14" s="33" t="str">
        <f t="shared" si="12"/>
        <v>No</v>
      </c>
      <c r="Q14" s="33" t="str">
        <f t="shared" si="13"/>
        <v>Yes</v>
      </c>
      <c r="R14" s="33" t="str">
        <f t="shared" si="14"/>
        <v>No</v>
      </c>
      <c r="S14" s="33" t="str">
        <f t="shared" si="15"/>
        <v>No</v>
      </c>
      <c r="T14" s="33" t="str">
        <f t="shared" si="16"/>
        <v>No</v>
      </c>
      <c r="U14" s="33" t="str">
        <f t="shared" si="17"/>
        <v>No</v>
      </c>
    </row>
    <row r="15" spans="1:21" ht="15.6">
      <c r="A15" s="36" t="s">
        <v>151</v>
      </c>
      <c r="B15" s="40">
        <v>58436</v>
      </c>
      <c r="C15" s="19">
        <f t="shared" si="0"/>
        <v>6.3826035694436969E-2</v>
      </c>
      <c r="D15" s="19">
        <f t="shared" si="1"/>
        <v>6.3826035694436969E-2</v>
      </c>
      <c r="E15" s="17">
        <v>1</v>
      </c>
      <c r="F15" s="19">
        <f t="shared" si="2"/>
        <v>1.1953101524656597E-2</v>
      </c>
      <c r="G15" s="19">
        <f t="shared" si="3"/>
        <v>1.1235955056179775E-2</v>
      </c>
      <c r="H15" s="19">
        <f t="shared" si="4"/>
        <v>7.1714646847682167E-4</v>
      </c>
      <c r="I15" s="19">
        <f t="shared" si="5"/>
        <v>7.1714646847682167E-4</v>
      </c>
      <c r="J15" s="33" t="str">
        <f t="shared" si="6"/>
        <v>No</v>
      </c>
      <c r="K15" s="33" t="str">
        <f t="shared" si="7"/>
        <v>No</v>
      </c>
      <c r="L15" s="33" t="str">
        <f t="shared" si="8"/>
        <v>No</v>
      </c>
      <c r="M15" s="33" t="str">
        <f t="shared" si="9"/>
        <v>No</v>
      </c>
      <c r="N15" s="33" t="str">
        <f t="shared" si="10"/>
        <v>No</v>
      </c>
      <c r="O15" s="33" t="str">
        <f t="shared" si="11"/>
        <v>No</v>
      </c>
      <c r="P15" s="33" t="str">
        <f t="shared" si="12"/>
        <v>No</v>
      </c>
      <c r="Q15" s="33" t="str">
        <f t="shared" si="13"/>
        <v>Yes</v>
      </c>
      <c r="R15" s="33" t="str">
        <f t="shared" si="14"/>
        <v>No</v>
      </c>
      <c r="S15" s="33" t="str">
        <f t="shared" si="15"/>
        <v>No</v>
      </c>
      <c r="T15" s="33" t="str">
        <f t="shared" si="16"/>
        <v>No</v>
      </c>
      <c r="U15" s="33" t="str">
        <f t="shared" si="17"/>
        <v>No</v>
      </c>
    </row>
    <row r="16" spans="1:21" ht="15.6">
      <c r="A16" s="36" t="s">
        <v>68</v>
      </c>
      <c r="B16" s="40">
        <v>53096</v>
      </c>
      <c r="C16" s="19">
        <f t="shared" si="0"/>
        <v>-3.3388541460198762E-2</v>
      </c>
      <c r="D16" s="19">
        <f t="shared" si="1"/>
        <v>3.3388541460198762E-2</v>
      </c>
      <c r="E16" s="17">
        <v>1</v>
      </c>
      <c r="F16" s="19">
        <f t="shared" si="2"/>
        <v>1.0860802904941588E-2</v>
      </c>
      <c r="G16" s="19">
        <f t="shared" si="3"/>
        <v>1.1235955056179775E-2</v>
      </c>
      <c r="H16" s="19">
        <f t="shared" si="4"/>
        <v>-3.7515215123818703E-4</v>
      </c>
      <c r="I16" s="19">
        <f t="shared" si="5"/>
        <v>3.7515215123818703E-4</v>
      </c>
      <c r="J16" s="33" t="str">
        <f t="shared" si="6"/>
        <v>No</v>
      </c>
      <c r="K16" s="33" t="str">
        <f t="shared" si="7"/>
        <v>No</v>
      </c>
      <c r="L16" s="33" t="str">
        <f t="shared" si="8"/>
        <v>No</v>
      </c>
      <c r="M16" s="33" t="str">
        <f t="shared" si="9"/>
        <v>No</v>
      </c>
      <c r="N16" s="33" t="str">
        <f t="shared" si="10"/>
        <v>No</v>
      </c>
      <c r="O16" s="33" t="str">
        <f t="shared" si="11"/>
        <v>Yes</v>
      </c>
      <c r="P16" s="33" t="str">
        <f t="shared" si="12"/>
        <v>No</v>
      </c>
      <c r="Q16" s="33" t="str">
        <f t="shared" si="13"/>
        <v>No</v>
      </c>
      <c r="R16" s="33" t="str">
        <f t="shared" si="14"/>
        <v>No</v>
      </c>
      <c r="S16" s="33" t="str">
        <f t="shared" si="15"/>
        <v>No</v>
      </c>
      <c r="T16" s="33" t="str">
        <f t="shared" si="16"/>
        <v>No</v>
      </c>
      <c r="U16" s="33" t="str">
        <f t="shared" si="17"/>
        <v>No</v>
      </c>
    </row>
    <row r="17" spans="1:21" ht="15.6">
      <c r="A17" s="36" t="s">
        <v>51</v>
      </c>
      <c r="B17" s="40">
        <v>52395</v>
      </c>
      <c r="C17" s="19">
        <f t="shared" si="0"/>
        <v>-4.6150230333869106E-2</v>
      </c>
      <c r="D17" s="19">
        <f t="shared" si="1"/>
        <v>4.6150230333869106E-2</v>
      </c>
      <c r="E17" s="17">
        <v>1</v>
      </c>
      <c r="F17" s="19">
        <f t="shared" si="2"/>
        <v>1.0717413142316078E-2</v>
      </c>
      <c r="G17" s="19">
        <f t="shared" si="3"/>
        <v>1.1235955056179775E-2</v>
      </c>
      <c r="H17" s="19">
        <f t="shared" si="4"/>
        <v>-5.1854191386369736E-4</v>
      </c>
      <c r="I17" s="19">
        <f t="shared" si="5"/>
        <v>5.1854191386369736E-4</v>
      </c>
      <c r="J17" s="33" t="str">
        <f t="shared" si="6"/>
        <v>No</v>
      </c>
      <c r="K17" s="33" t="str">
        <f t="shared" si="7"/>
        <v>No</v>
      </c>
      <c r="L17" s="33" t="str">
        <f t="shared" si="8"/>
        <v>No</v>
      </c>
      <c r="M17" s="33" t="str">
        <f t="shared" si="9"/>
        <v>No</v>
      </c>
      <c r="N17" s="33" t="str">
        <f t="shared" si="10"/>
        <v>No</v>
      </c>
      <c r="O17" s="33" t="str">
        <f t="shared" si="11"/>
        <v>Yes</v>
      </c>
      <c r="P17" s="33" t="str">
        <f t="shared" si="12"/>
        <v>No</v>
      </c>
      <c r="Q17" s="33" t="str">
        <f t="shared" si="13"/>
        <v>No</v>
      </c>
      <c r="R17" s="33" t="str">
        <f t="shared" si="14"/>
        <v>No</v>
      </c>
      <c r="S17" s="33" t="str">
        <f t="shared" si="15"/>
        <v>No</v>
      </c>
      <c r="T17" s="33" t="str">
        <f t="shared" si="16"/>
        <v>No</v>
      </c>
      <c r="U17" s="33" t="str">
        <f t="shared" si="17"/>
        <v>No</v>
      </c>
    </row>
    <row r="18" spans="1:21" ht="15.6">
      <c r="A18" s="36" t="s">
        <v>146</v>
      </c>
      <c r="B18" s="40">
        <v>61817</v>
      </c>
      <c r="C18" s="19">
        <f t="shared" si="0"/>
        <v>0.12537706291537767</v>
      </c>
      <c r="D18" s="19">
        <f t="shared" si="1"/>
        <v>0.12537706291537767</v>
      </c>
      <c r="E18" s="17">
        <v>1</v>
      </c>
      <c r="F18" s="19">
        <f t="shared" si="2"/>
        <v>1.2644686100172784E-2</v>
      </c>
      <c r="G18" s="19">
        <f t="shared" si="3"/>
        <v>1.1235955056179775E-2</v>
      </c>
      <c r="H18" s="19">
        <f t="shared" si="4"/>
        <v>1.4087310439930088E-3</v>
      </c>
      <c r="I18" s="19">
        <f t="shared" si="5"/>
        <v>1.4087310439930088E-3</v>
      </c>
      <c r="J18" s="33" t="str">
        <f t="shared" si="6"/>
        <v>No</v>
      </c>
      <c r="K18" s="33" t="str">
        <f t="shared" si="7"/>
        <v>No</v>
      </c>
      <c r="L18" s="33" t="str">
        <f t="shared" si="8"/>
        <v>No</v>
      </c>
      <c r="M18" s="33" t="str">
        <f t="shared" si="9"/>
        <v>No</v>
      </c>
      <c r="N18" s="33" t="str">
        <f t="shared" si="10"/>
        <v>No</v>
      </c>
      <c r="O18" s="33" t="str">
        <f t="shared" si="11"/>
        <v>No</v>
      </c>
      <c r="P18" s="33" t="str">
        <f t="shared" si="12"/>
        <v>No</v>
      </c>
      <c r="Q18" s="33" t="str">
        <f t="shared" si="13"/>
        <v>No</v>
      </c>
      <c r="R18" s="33" t="str">
        <f t="shared" si="14"/>
        <v>Yes</v>
      </c>
      <c r="S18" s="33" t="str">
        <f t="shared" si="15"/>
        <v>No</v>
      </c>
      <c r="T18" s="33" t="str">
        <f t="shared" si="16"/>
        <v>No</v>
      </c>
      <c r="U18" s="33" t="str">
        <f t="shared" si="17"/>
        <v>No</v>
      </c>
    </row>
    <row r="19" spans="1:21" ht="15.6">
      <c r="A19" s="36" t="s">
        <v>52</v>
      </c>
      <c r="B19" s="40">
        <v>56122</v>
      </c>
      <c r="C19" s="19">
        <f t="shared" si="0"/>
        <v>2.1699718927428148E-2</v>
      </c>
      <c r="D19" s="19">
        <f t="shared" si="1"/>
        <v>2.1699718927428148E-2</v>
      </c>
      <c r="E19" s="17">
        <v>1</v>
      </c>
      <c r="F19" s="19">
        <f t="shared" si="2"/>
        <v>1.1479772122780093E-2</v>
      </c>
      <c r="G19" s="19">
        <f t="shared" si="3"/>
        <v>1.1235955056179775E-2</v>
      </c>
      <c r="H19" s="19">
        <f t="shared" si="4"/>
        <v>2.4381706660031761E-4</v>
      </c>
      <c r="I19" s="19">
        <f t="shared" si="5"/>
        <v>2.4381706660031761E-4</v>
      </c>
      <c r="J19" s="33" t="str">
        <f t="shared" si="6"/>
        <v>No</v>
      </c>
      <c r="K19" s="33" t="str">
        <f t="shared" si="7"/>
        <v>No</v>
      </c>
      <c r="L19" s="33" t="str">
        <f t="shared" si="8"/>
        <v>No</v>
      </c>
      <c r="M19" s="33" t="str">
        <f t="shared" si="9"/>
        <v>No</v>
      </c>
      <c r="N19" s="33" t="str">
        <f t="shared" si="10"/>
        <v>No</v>
      </c>
      <c r="O19" s="33" t="str">
        <f t="shared" si="11"/>
        <v>No</v>
      </c>
      <c r="P19" s="33" t="str">
        <f t="shared" si="12"/>
        <v>Yes</v>
      </c>
      <c r="Q19" s="33" t="str">
        <f t="shared" si="13"/>
        <v>No</v>
      </c>
      <c r="R19" s="33" t="str">
        <f t="shared" si="14"/>
        <v>No</v>
      </c>
      <c r="S19" s="33" t="str">
        <f t="shared" si="15"/>
        <v>No</v>
      </c>
      <c r="T19" s="33" t="str">
        <f t="shared" si="16"/>
        <v>No</v>
      </c>
      <c r="U19" s="33" t="str">
        <f t="shared" si="17"/>
        <v>No</v>
      </c>
    </row>
    <row r="20" spans="1:21" ht="15.6">
      <c r="A20" s="36" t="s">
        <v>152</v>
      </c>
      <c r="B20" s="40">
        <v>66474</v>
      </c>
      <c r="C20" s="19">
        <f t="shared" si="0"/>
        <v>0.21015764078225757</v>
      </c>
      <c r="D20" s="19">
        <f t="shared" si="1"/>
        <v>0.21015764078225757</v>
      </c>
      <c r="E20" s="17">
        <v>1</v>
      </c>
      <c r="F20" s="19">
        <f t="shared" si="2"/>
        <v>1.3597276862721996E-2</v>
      </c>
      <c r="G20" s="19">
        <f t="shared" si="3"/>
        <v>1.1235955056179775E-2</v>
      </c>
      <c r="H20" s="19">
        <f t="shared" si="4"/>
        <v>2.3613218065422215E-3</v>
      </c>
      <c r="I20" s="19">
        <f t="shared" si="5"/>
        <v>2.3613218065422215E-3</v>
      </c>
      <c r="J20" s="33" t="str">
        <f t="shared" si="6"/>
        <v>No</v>
      </c>
      <c r="K20" s="33" t="str">
        <f t="shared" si="7"/>
        <v>No</v>
      </c>
      <c r="L20" s="33" t="str">
        <f t="shared" si="8"/>
        <v>No</v>
      </c>
      <c r="M20" s="33" t="str">
        <f t="shared" si="9"/>
        <v>No</v>
      </c>
      <c r="N20" s="33" t="str">
        <f t="shared" si="10"/>
        <v>No</v>
      </c>
      <c r="O20" s="33" t="str">
        <f t="shared" si="11"/>
        <v>No</v>
      </c>
      <c r="P20" s="33" t="str">
        <f t="shared" si="12"/>
        <v>No</v>
      </c>
      <c r="Q20" s="33" t="str">
        <f t="shared" si="13"/>
        <v>No</v>
      </c>
      <c r="R20" s="33" t="str">
        <f t="shared" si="14"/>
        <v>No</v>
      </c>
      <c r="S20" s="33" t="str">
        <f t="shared" si="15"/>
        <v>No</v>
      </c>
      <c r="T20" s="33" t="str">
        <f t="shared" si="16"/>
        <v>Yes</v>
      </c>
      <c r="U20" s="33" t="str">
        <f t="shared" si="17"/>
        <v>No</v>
      </c>
    </row>
    <row r="21" spans="1:21" ht="15.6">
      <c r="A21" s="36" t="s">
        <v>57</v>
      </c>
      <c r="B21" s="40">
        <v>62634</v>
      </c>
      <c r="C21" s="19">
        <f t="shared" si="0"/>
        <v>0.14025052912049704</v>
      </c>
      <c r="D21" s="19">
        <f t="shared" si="1"/>
        <v>0.14025052912049704</v>
      </c>
      <c r="E21" s="17">
        <v>1</v>
      </c>
      <c r="F21" s="19">
        <f t="shared" si="2"/>
        <v>1.2811803697983114E-2</v>
      </c>
      <c r="G21" s="19">
        <f t="shared" si="3"/>
        <v>1.1235955056179775E-2</v>
      </c>
      <c r="H21" s="19">
        <f t="shared" si="4"/>
        <v>1.5758486418033391E-3</v>
      </c>
      <c r="I21" s="19">
        <f t="shared" si="5"/>
        <v>1.5758486418033391E-3</v>
      </c>
      <c r="J21" s="33" t="str">
        <f t="shared" si="6"/>
        <v>No</v>
      </c>
      <c r="K21" s="33" t="str">
        <f t="shared" si="7"/>
        <v>No</v>
      </c>
      <c r="L21" s="33" t="str">
        <f t="shared" si="8"/>
        <v>No</v>
      </c>
      <c r="M21" s="33" t="str">
        <f t="shared" si="9"/>
        <v>No</v>
      </c>
      <c r="N21" s="33" t="str">
        <f t="shared" si="10"/>
        <v>No</v>
      </c>
      <c r="O21" s="33" t="str">
        <f t="shared" si="11"/>
        <v>No</v>
      </c>
      <c r="P21" s="33" t="str">
        <f t="shared" si="12"/>
        <v>No</v>
      </c>
      <c r="Q21" s="33" t="str">
        <f t="shared" si="13"/>
        <v>No</v>
      </c>
      <c r="R21" s="33" t="str">
        <f t="shared" si="14"/>
        <v>Yes</v>
      </c>
      <c r="S21" s="33" t="str">
        <f t="shared" si="15"/>
        <v>No</v>
      </c>
      <c r="T21" s="33" t="str">
        <f t="shared" si="16"/>
        <v>No</v>
      </c>
      <c r="U21" s="33" t="str">
        <f t="shared" si="17"/>
        <v>No</v>
      </c>
    </row>
    <row r="22" spans="1:21" ht="15.6">
      <c r="A22" s="36" t="s">
        <v>153</v>
      </c>
      <c r="B22" s="40">
        <v>56282</v>
      </c>
      <c r="C22" s="19">
        <f t="shared" si="0"/>
        <v>2.461251524666817E-2</v>
      </c>
      <c r="D22" s="19">
        <f t="shared" si="1"/>
        <v>2.461251524666817E-2</v>
      </c>
      <c r="E22" s="17">
        <v>1</v>
      </c>
      <c r="F22" s="19">
        <f t="shared" si="2"/>
        <v>1.1512500171310879E-2</v>
      </c>
      <c r="G22" s="19">
        <f t="shared" si="3"/>
        <v>1.1235955056179775E-2</v>
      </c>
      <c r="H22" s="19">
        <f t="shared" si="4"/>
        <v>2.7654511513110387E-4</v>
      </c>
      <c r="I22" s="19">
        <f t="shared" si="5"/>
        <v>2.7654511513110387E-4</v>
      </c>
      <c r="J22" s="33" t="str">
        <f t="shared" si="6"/>
        <v>No</v>
      </c>
      <c r="K22" s="33" t="str">
        <f t="shared" si="7"/>
        <v>No</v>
      </c>
      <c r="L22" s="33" t="str">
        <f t="shared" si="8"/>
        <v>No</v>
      </c>
      <c r="M22" s="33" t="str">
        <f t="shared" si="9"/>
        <v>No</v>
      </c>
      <c r="N22" s="33" t="str">
        <f t="shared" si="10"/>
        <v>No</v>
      </c>
      <c r="O22" s="33" t="str">
        <f t="shared" si="11"/>
        <v>No</v>
      </c>
      <c r="P22" s="33" t="str">
        <f t="shared" si="12"/>
        <v>Yes</v>
      </c>
      <c r="Q22" s="33" t="str">
        <f t="shared" si="13"/>
        <v>No</v>
      </c>
      <c r="R22" s="33" t="str">
        <f t="shared" si="14"/>
        <v>No</v>
      </c>
      <c r="S22" s="33" t="str">
        <f t="shared" si="15"/>
        <v>No</v>
      </c>
      <c r="T22" s="33" t="str">
        <f t="shared" si="16"/>
        <v>No</v>
      </c>
      <c r="U22" s="33" t="str">
        <f t="shared" si="17"/>
        <v>No</v>
      </c>
    </row>
    <row r="23" spans="1:21" ht="15.6">
      <c r="A23" s="36" t="s">
        <v>73</v>
      </c>
      <c r="B23" s="40">
        <v>56981</v>
      </c>
      <c r="C23" s="19">
        <f t="shared" si="0"/>
        <v>3.7337794166348019E-2</v>
      </c>
      <c r="D23" s="19">
        <f t="shared" si="1"/>
        <v>3.7337794166348019E-2</v>
      </c>
      <c r="E23" s="17">
        <v>1</v>
      </c>
      <c r="F23" s="19">
        <f t="shared" si="2"/>
        <v>1.1655480833329753E-2</v>
      </c>
      <c r="G23" s="19">
        <f t="shared" si="3"/>
        <v>1.1235955056179775E-2</v>
      </c>
      <c r="H23" s="19">
        <f t="shared" si="4"/>
        <v>4.195257771499785E-4</v>
      </c>
      <c r="I23" s="19">
        <f t="shared" si="5"/>
        <v>4.195257771499785E-4</v>
      </c>
      <c r="J23" s="33" t="str">
        <f t="shared" si="6"/>
        <v>No</v>
      </c>
      <c r="K23" s="33" t="str">
        <f t="shared" si="7"/>
        <v>No</v>
      </c>
      <c r="L23" s="33" t="str">
        <f t="shared" si="8"/>
        <v>No</v>
      </c>
      <c r="M23" s="33" t="str">
        <f t="shared" si="9"/>
        <v>No</v>
      </c>
      <c r="N23" s="33" t="str">
        <f t="shared" si="10"/>
        <v>No</v>
      </c>
      <c r="O23" s="33" t="str">
        <f t="shared" si="11"/>
        <v>No</v>
      </c>
      <c r="P23" s="33" t="str">
        <f t="shared" si="12"/>
        <v>Yes</v>
      </c>
      <c r="Q23" s="33" t="str">
        <f t="shared" si="13"/>
        <v>No</v>
      </c>
      <c r="R23" s="33" t="str">
        <f t="shared" si="14"/>
        <v>No</v>
      </c>
      <c r="S23" s="33" t="str">
        <f t="shared" si="15"/>
        <v>No</v>
      </c>
      <c r="T23" s="33" t="str">
        <f t="shared" si="16"/>
        <v>No</v>
      </c>
      <c r="U23" s="33" t="str">
        <f t="shared" si="17"/>
        <v>No</v>
      </c>
    </row>
    <row r="24" spans="1:21" ht="15.6">
      <c r="A24" s="36" t="s">
        <v>58</v>
      </c>
      <c r="B24" s="40">
        <v>68145</v>
      </c>
      <c r="C24" s="19">
        <f t="shared" si="0"/>
        <v>0.24057815734132054</v>
      </c>
      <c r="D24" s="19">
        <f t="shared" si="1"/>
        <v>0.24057815734132054</v>
      </c>
      <c r="E24" s="17">
        <v>1</v>
      </c>
      <c r="F24" s="19">
        <f t="shared" si="2"/>
        <v>1.3939080419565399E-2</v>
      </c>
      <c r="G24" s="19">
        <f t="shared" si="3"/>
        <v>1.1235955056179775E-2</v>
      </c>
      <c r="H24" s="19">
        <f t="shared" si="4"/>
        <v>2.7031253633856243E-3</v>
      </c>
      <c r="I24" s="19">
        <f t="shared" si="5"/>
        <v>2.7031253633856243E-3</v>
      </c>
      <c r="J24" s="33" t="str">
        <f t="shared" si="6"/>
        <v>No</v>
      </c>
      <c r="K24" s="33" t="str">
        <f t="shared" si="7"/>
        <v>No</v>
      </c>
      <c r="L24" s="33" t="str">
        <f t="shared" si="8"/>
        <v>No</v>
      </c>
      <c r="M24" s="33" t="str">
        <f t="shared" si="9"/>
        <v>No</v>
      </c>
      <c r="N24" s="33" t="str">
        <f t="shared" si="10"/>
        <v>No</v>
      </c>
      <c r="O24" s="33" t="str">
        <f t="shared" si="11"/>
        <v>No</v>
      </c>
      <c r="P24" s="33" t="str">
        <f t="shared" si="12"/>
        <v>No</v>
      </c>
      <c r="Q24" s="33" t="str">
        <f t="shared" si="13"/>
        <v>No</v>
      </c>
      <c r="R24" s="33" t="str">
        <f t="shared" si="14"/>
        <v>No</v>
      </c>
      <c r="S24" s="33" t="str">
        <f t="shared" si="15"/>
        <v>No</v>
      </c>
      <c r="T24" s="33" t="str">
        <f t="shared" si="16"/>
        <v>Yes</v>
      </c>
      <c r="U24" s="33" t="str">
        <f t="shared" si="17"/>
        <v>No</v>
      </c>
    </row>
    <row r="25" spans="1:21" ht="15.6">
      <c r="A25" s="36" t="s">
        <v>154</v>
      </c>
      <c r="B25" s="40">
        <v>57246</v>
      </c>
      <c r="C25" s="19">
        <f t="shared" si="0"/>
        <v>4.2162113070089303E-2</v>
      </c>
      <c r="D25" s="19">
        <f t="shared" si="1"/>
        <v>4.2162113070089303E-2</v>
      </c>
      <c r="E25" s="17">
        <v>1</v>
      </c>
      <c r="F25" s="19">
        <f t="shared" si="2"/>
        <v>1.170968666370887E-2</v>
      </c>
      <c r="G25" s="19">
        <f t="shared" si="3"/>
        <v>1.1235955056179775E-2</v>
      </c>
      <c r="H25" s="19">
        <f t="shared" si="4"/>
        <v>4.7373160752909454E-4</v>
      </c>
      <c r="I25" s="19">
        <f t="shared" si="5"/>
        <v>4.7373160752909454E-4</v>
      </c>
      <c r="J25" s="33" t="str">
        <f t="shared" si="6"/>
        <v>No</v>
      </c>
      <c r="K25" s="33" t="str">
        <f t="shared" si="7"/>
        <v>No</v>
      </c>
      <c r="L25" s="33" t="str">
        <f t="shared" si="8"/>
        <v>No</v>
      </c>
      <c r="M25" s="33" t="str">
        <f t="shared" si="9"/>
        <v>No</v>
      </c>
      <c r="N25" s="33" t="str">
        <f t="shared" si="10"/>
        <v>No</v>
      </c>
      <c r="O25" s="33" t="str">
        <f t="shared" si="11"/>
        <v>No</v>
      </c>
      <c r="P25" s="33" t="str">
        <f t="shared" si="12"/>
        <v>Yes</v>
      </c>
      <c r="Q25" s="33" t="str">
        <f t="shared" si="13"/>
        <v>No</v>
      </c>
      <c r="R25" s="33" t="str">
        <f t="shared" si="14"/>
        <v>No</v>
      </c>
      <c r="S25" s="33" t="str">
        <f t="shared" si="15"/>
        <v>No</v>
      </c>
      <c r="T25" s="33" t="str">
        <f t="shared" si="16"/>
        <v>No</v>
      </c>
      <c r="U25" s="33" t="str">
        <f t="shared" si="17"/>
        <v>No</v>
      </c>
    </row>
    <row r="26" spans="1:21" ht="15.6">
      <c r="A26" s="36" t="s">
        <v>155</v>
      </c>
      <c r="B26" s="40">
        <v>52639</v>
      </c>
      <c r="C26" s="19">
        <f t="shared" si="0"/>
        <v>-4.1708215947028074E-2</v>
      </c>
      <c r="D26" s="19">
        <f t="shared" si="1"/>
        <v>4.1708215947028074E-2</v>
      </c>
      <c r="E26" s="17">
        <v>1</v>
      </c>
      <c r="F26" s="19">
        <f t="shared" si="2"/>
        <v>1.0767323416325528E-2</v>
      </c>
      <c r="G26" s="19">
        <f t="shared" si="3"/>
        <v>1.1235955056179775E-2</v>
      </c>
      <c r="H26" s="19">
        <f t="shared" si="4"/>
        <v>-4.6863163985424658E-4</v>
      </c>
      <c r="I26" s="19">
        <f t="shared" si="5"/>
        <v>4.6863163985424658E-4</v>
      </c>
      <c r="J26" s="33" t="str">
        <f t="shared" si="6"/>
        <v>No</v>
      </c>
      <c r="K26" s="33" t="str">
        <f t="shared" si="7"/>
        <v>No</v>
      </c>
      <c r="L26" s="33" t="str">
        <f t="shared" si="8"/>
        <v>No</v>
      </c>
      <c r="M26" s="33" t="str">
        <f t="shared" si="9"/>
        <v>No</v>
      </c>
      <c r="N26" s="33" t="str">
        <f t="shared" si="10"/>
        <v>No</v>
      </c>
      <c r="O26" s="33" t="str">
        <f t="shared" si="11"/>
        <v>Yes</v>
      </c>
      <c r="P26" s="33" t="str">
        <f t="shared" si="12"/>
        <v>No</v>
      </c>
      <c r="Q26" s="33" t="str">
        <f t="shared" si="13"/>
        <v>No</v>
      </c>
      <c r="R26" s="33" t="str">
        <f t="shared" si="14"/>
        <v>No</v>
      </c>
      <c r="S26" s="33" t="str">
        <f t="shared" si="15"/>
        <v>No</v>
      </c>
      <c r="T26" s="33" t="str">
        <f t="shared" si="16"/>
        <v>No</v>
      </c>
      <c r="U26" s="33" t="str">
        <f t="shared" si="17"/>
        <v>No</v>
      </c>
    </row>
    <row r="27" spans="1:21" ht="15.6">
      <c r="A27" s="36" t="s">
        <v>147</v>
      </c>
      <c r="B27" s="40">
        <v>55134</v>
      </c>
      <c r="C27" s="19">
        <f t="shared" si="0"/>
        <v>3.7132016561210145E-3</v>
      </c>
      <c r="D27" s="19">
        <f t="shared" si="1"/>
        <v>3.7132016561210145E-3</v>
      </c>
      <c r="E27" s="17">
        <v>1</v>
      </c>
      <c r="F27" s="19">
        <f t="shared" si="2"/>
        <v>1.1277676423102484E-2</v>
      </c>
      <c r="G27" s="19">
        <f t="shared" si="3"/>
        <v>1.1235955056179775E-2</v>
      </c>
      <c r="H27" s="19">
        <f t="shared" si="4"/>
        <v>4.1721366922709002E-5</v>
      </c>
      <c r="I27" s="19">
        <f t="shared" si="5"/>
        <v>4.1721366922709002E-5</v>
      </c>
      <c r="J27" s="33" t="str">
        <f t="shared" si="6"/>
        <v>No</v>
      </c>
      <c r="K27" s="33" t="str">
        <f t="shared" si="7"/>
        <v>No</v>
      </c>
      <c r="L27" s="33" t="str">
        <f t="shared" si="8"/>
        <v>No</v>
      </c>
      <c r="M27" s="33" t="str">
        <f t="shared" si="9"/>
        <v>No</v>
      </c>
      <c r="N27" s="33" t="str">
        <f t="shared" si="10"/>
        <v>No</v>
      </c>
      <c r="O27" s="33" t="str">
        <f t="shared" si="11"/>
        <v>No</v>
      </c>
      <c r="P27" s="33" t="str">
        <f t="shared" si="12"/>
        <v>Yes</v>
      </c>
      <c r="Q27" s="33" t="str">
        <f t="shared" si="13"/>
        <v>No</v>
      </c>
      <c r="R27" s="33" t="str">
        <f t="shared" si="14"/>
        <v>No</v>
      </c>
      <c r="S27" s="33" t="str">
        <f t="shared" si="15"/>
        <v>No</v>
      </c>
      <c r="T27" s="33" t="str">
        <f t="shared" si="16"/>
        <v>No</v>
      </c>
      <c r="U27" s="33" t="str">
        <f t="shared" si="17"/>
        <v>No</v>
      </c>
    </row>
    <row r="28" spans="1:21" ht="15.6">
      <c r="A28" s="36" t="s">
        <v>54</v>
      </c>
      <c r="B28" s="40">
        <v>54045</v>
      </c>
      <c r="C28" s="19">
        <f t="shared" si="0"/>
        <v>-1.6112018291706384E-2</v>
      </c>
      <c r="D28" s="19">
        <f t="shared" si="1"/>
        <v>1.6112018291706384E-2</v>
      </c>
      <c r="E28" s="17">
        <v>1</v>
      </c>
      <c r="F28" s="19">
        <f t="shared" si="2"/>
        <v>1.1054921142789817E-2</v>
      </c>
      <c r="G28" s="19">
        <f t="shared" si="3"/>
        <v>1.1235955056179775E-2</v>
      </c>
      <c r="H28" s="19">
        <f t="shared" si="4"/>
        <v>-1.81033913389958E-4</v>
      </c>
      <c r="I28" s="19">
        <f t="shared" si="5"/>
        <v>1.81033913389958E-4</v>
      </c>
      <c r="J28" s="33" t="str">
        <f t="shared" si="6"/>
        <v>No</v>
      </c>
      <c r="K28" s="33" t="str">
        <f t="shared" si="7"/>
        <v>No</v>
      </c>
      <c r="L28" s="33" t="str">
        <f t="shared" si="8"/>
        <v>No</v>
      </c>
      <c r="M28" s="33" t="str">
        <f t="shared" si="9"/>
        <v>No</v>
      </c>
      <c r="N28" s="33" t="str">
        <f t="shared" si="10"/>
        <v>No</v>
      </c>
      <c r="O28" s="33" t="str">
        <f t="shared" si="11"/>
        <v>Yes</v>
      </c>
      <c r="P28" s="33" t="str">
        <f t="shared" si="12"/>
        <v>No</v>
      </c>
      <c r="Q28" s="33" t="str">
        <f t="shared" si="13"/>
        <v>No</v>
      </c>
      <c r="R28" s="33" t="str">
        <f t="shared" si="14"/>
        <v>No</v>
      </c>
      <c r="S28" s="33" t="str">
        <f t="shared" si="15"/>
        <v>No</v>
      </c>
      <c r="T28" s="33" t="str">
        <f t="shared" si="16"/>
        <v>No</v>
      </c>
      <c r="U28" s="33" t="str">
        <f t="shared" si="17"/>
        <v>No</v>
      </c>
    </row>
    <row r="29" spans="1:21" ht="15.6">
      <c r="A29" s="36" t="s">
        <v>69</v>
      </c>
      <c r="B29" s="40">
        <v>64982</v>
      </c>
      <c r="C29" s="19">
        <f t="shared" si="0"/>
        <v>0.18299581510534435</v>
      </c>
      <c r="D29" s="19">
        <f t="shared" si="1"/>
        <v>0.18299581510534435</v>
      </c>
      <c r="E29" s="17">
        <v>1</v>
      </c>
      <c r="F29" s="19">
        <f t="shared" si="2"/>
        <v>1.3292087810172409E-2</v>
      </c>
      <c r="G29" s="19">
        <f t="shared" si="3"/>
        <v>1.1235955056179775E-2</v>
      </c>
      <c r="H29" s="19">
        <f t="shared" si="4"/>
        <v>2.0561327539926344E-3</v>
      </c>
      <c r="I29" s="19">
        <f t="shared" si="5"/>
        <v>2.0561327539926344E-3</v>
      </c>
      <c r="J29" s="33" t="str">
        <f t="shared" si="6"/>
        <v>No</v>
      </c>
      <c r="K29" s="33" t="str">
        <f t="shared" si="7"/>
        <v>No</v>
      </c>
      <c r="L29" s="33" t="str">
        <f t="shared" si="8"/>
        <v>No</v>
      </c>
      <c r="M29" s="33" t="str">
        <f t="shared" si="9"/>
        <v>No</v>
      </c>
      <c r="N29" s="33" t="str">
        <f t="shared" si="10"/>
        <v>No</v>
      </c>
      <c r="O29" s="33" t="str">
        <f t="shared" si="11"/>
        <v>No</v>
      </c>
      <c r="P29" s="33" t="str">
        <f t="shared" si="12"/>
        <v>No</v>
      </c>
      <c r="Q29" s="33" t="str">
        <f t="shared" si="13"/>
        <v>No</v>
      </c>
      <c r="R29" s="33" t="str">
        <f t="shared" si="14"/>
        <v>No</v>
      </c>
      <c r="S29" s="33" t="str">
        <f t="shared" si="15"/>
        <v>Yes</v>
      </c>
      <c r="T29" s="33" t="str">
        <f t="shared" si="16"/>
        <v>No</v>
      </c>
      <c r="U29" s="33" t="str">
        <f t="shared" si="17"/>
        <v>No</v>
      </c>
    </row>
    <row r="30" spans="1:21" ht="15.6">
      <c r="A30" s="36" t="s">
        <v>156</v>
      </c>
      <c r="B30" s="40">
        <v>57827</v>
      </c>
      <c r="C30" s="19">
        <f t="shared" si="0"/>
        <v>5.2739204704329634E-2</v>
      </c>
      <c r="D30" s="19">
        <f t="shared" si="1"/>
        <v>5.2739204704329634E-2</v>
      </c>
      <c r="E30" s="17">
        <v>1</v>
      </c>
      <c r="F30" s="19">
        <f t="shared" si="2"/>
        <v>1.1828530389936288E-2</v>
      </c>
      <c r="G30" s="19">
        <f t="shared" si="3"/>
        <v>1.1235955056179775E-2</v>
      </c>
      <c r="H30" s="19">
        <f t="shared" si="4"/>
        <v>5.9257533375651344E-4</v>
      </c>
      <c r="I30" s="19">
        <f t="shared" si="5"/>
        <v>5.9257533375651344E-4</v>
      </c>
      <c r="J30" s="33" t="str">
        <f t="shared" si="6"/>
        <v>No</v>
      </c>
      <c r="K30" s="33" t="str">
        <f t="shared" si="7"/>
        <v>No</v>
      </c>
      <c r="L30" s="33" t="str">
        <f t="shared" si="8"/>
        <v>No</v>
      </c>
      <c r="M30" s="33" t="str">
        <f t="shared" si="9"/>
        <v>No</v>
      </c>
      <c r="N30" s="33" t="str">
        <f t="shared" si="10"/>
        <v>No</v>
      </c>
      <c r="O30" s="33" t="str">
        <f t="shared" si="11"/>
        <v>No</v>
      </c>
      <c r="P30" s="33" t="str">
        <f t="shared" si="12"/>
        <v>No</v>
      </c>
      <c r="Q30" s="33" t="str">
        <f t="shared" si="13"/>
        <v>Yes</v>
      </c>
      <c r="R30" s="33" t="str">
        <f t="shared" si="14"/>
        <v>No</v>
      </c>
      <c r="S30" s="33" t="str">
        <f t="shared" si="15"/>
        <v>No</v>
      </c>
      <c r="T30" s="33" t="str">
        <f t="shared" si="16"/>
        <v>No</v>
      </c>
      <c r="U30" s="33" t="str">
        <f t="shared" si="17"/>
        <v>No</v>
      </c>
    </row>
    <row r="31" spans="1:21" ht="15.6">
      <c r="A31" s="36" t="s">
        <v>128</v>
      </c>
      <c r="B31" s="40">
        <v>55802</v>
      </c>
      <c r="C31" s="19">
        <f t="shared" si="0"/>
        <v>1.5874126288948104E-2</v>
      </c>
      <c r="D31" s="19">
        <f t="shared" si="1"/>
        <v>1.5874126288948104E-2</v>
      </c>
      <c r="E31" s="17">
        <v>1</v>
      </c>
      <c r="F31" s="19">
        <f t="shared" si="2"/>
        <v>1.1414316025718518E-2</v>
      </c>
      <c r="G31" s="19">
        <f t="shared" si="3"/>
        <v>1.1235955056179775E-2</v>
      </c>
      <c r="H31" s="19">
        <f t="shared" si="4"/>
        <v>1.7836096953874336E-4</v>
      </c>
      <c r="I31" s="19">
        <f t="shared" si="5"/>
        <v>1.7836096953874336E-4</v>
      </c>
      <c r="J31" s="33" t="str">
        <f t="shared" si="6"/>
        <v>No</v>
      </c>
      <c r="K31" s="33" t="str">
        <f t="shared" si="7"/>
        <v>No</v>
      </c>
      <c r="L31" s="33" t="str">
        <f t="shared" si="8"/>
        <v>No</v>
      </c>
      <c r="M31" s="33" t="str">
        <f t="shared" si="9"/>
        <v>No</v>
      </c>
      <c r="N31" s="33" t="str">
        <f t="shared" si="10"/>
        <v>No</v>
      </c>
      <c r="O31" s="33" t="str">
        <f t="shared" si="11"/>
        <v>No</v>
      </c>
      <c r="P31" s="33" t="str">
        <f t="shared" si="12"/>
        <v>Yes</v>
      </c>
      <c r="Q31" s="33" t="str">
        <f t="shared" si="13"/>
        <v>No</v>
      </c>
      <c r="R31" s="33" t="str">
        <f t="shared" si="14"/>
        <v>No</v>
      </c>
      <c r="S31" s="33" t="str">
        <f t="shared" si="15"/>
        <v>No</v>
      </c>
      <c r="T31" s="33" t="str">
        <f t="shared" si="16"/>
        <v>No</v>
      </c>
      <c r="U31" s="33" t="str">
        <f t="shared" si="17"/>
        <v>No</v>
      </c>
    </row>
    <row r="32" spans="1:21" ht="15.6">
      <c r="A32" s="36" t="s">
        <v>36</v>
      </c>
      <c r="B32" s="40">
        <v>57481</v>
      </c>
      <c r="C32" s="19">
        <f t="shared" si="0"/>
        <v>4.6440282663973084E-2</v>
      </c>
      <c r="D32" s="19">
        <f t="shared" si="1"/>
        <v>4.6440282663973084E-2</v>
      </c>
      <c r="E32" s="17">
        <v>1</v>
      </c>
      <c r="F32" s="19">
        <f t="shared" si="2"/>
        <v>1.1757755984988462E-2</v>
      </c>
      <c r="G32" s="19">
        <f t="shared" si="3"/>
        <v>1.1235955056179775E-2</v>
      </c>
      <c r="H32" s="19">
        <f t="shared" si="4"/>
        <v>5.2180092880868729E-4</v>
      </c>
      <c r="I32" s="19">
        <f t="shared" si="5"/>
        <v>5.2180092880868729E-4</v>
      </c>
      <c r="J32" s="33" t="str">
        <f t="shared" si="6"/>
        <v>No</v>
      </c>
      <c r="K32" s="33" t="str">
        <f t="shared" si="7"/>
        <v>No</v>
      </c>
      <c r="L32" s="33" t="str">
        <f t="shared" si="8"/>
        <v>No</v>
      </c>
      <c r="M32" s="33" t="str">
        <f t="shared" si="9"/>
        <v>No</v>
      </c>
      <c r="N32" s="33" t="str">
        <f t="shared" si="10"/>
        <v>No</v>
      </c>
      <c r="O32" s="33" t="str">
        <f t="shared" si="11"/>
        <v>No</v>
      </c>
      <c r="P32" s="33" t="str">
        <f t="shared" si="12"/>
        <v>Yes</v>
      </c>
      <c r="Q32" s="33" t="str">
        <f t="shared" si="13"/>
        <v>No</v>
      </c>
      <c r="R32" s="33" t="str">
        <f t="shared" si="14"/>
        <v>No</v>
      </c>
      <c r="S32" s="33" t="str">
        <f t="shared" si="15"/>
        <v>No</v>
      </c>
      <c r="T32" s="33" t="str">
        <f t="shared" si="16"/>
        <v>No</v>
      </c>
      <c r="U32" s="33" t="str">
        <f t="shared" si="17"/>
        <v>No</v>
      </c>
    </row>
    <row r="33" spans="1:21" ht="15.6">
      <c r="A33" s="36" t="s">
        <v>157</v>
      </c>
      <c r="B33" s="40">
        <v>59612</v>
      </c>
      <c r="C33" s="19">
        <f t="shared" si="0"/>
        <v>8.5235088640851123E-2</v>
      </c>
      <c r="D33" s="19">
        <f t="shared" si="1"/>
        <v>8.5235088640851123E-2</v>
      </c>
      <c r="E33" s="17">
        <v>1</v>
      </c>
      <c r="F33" s="19">
        <f t="shared" si="2"/>
        <v>1.2193652681357879E-2</v>
      </c>
      <c r="G33" s="19">
        <f t="shared" si="3"/>
        <v>1.1235955056179775E-2</v>
      </c>
      <c r="H33" s="19">
        <f t="shared" si="4"/>
        <v>9.5769762517810414E-4</v>
      </c>
      <c r="I33" s="19">
        <f t="shared" si="5"/>
        <v>9.5769762517810414E-4</v>
      </c>
      <c r="J33" s="33" t="str">
        <f t="shared" si="6"/>
        <v>No</v>
      </c>
      <c r="K33" s="33" t="str">
        <f t="shared" si="7"/>
        <v>No</v>
      </c>
      <c r="L33" s="33" t="str">
        <f t="shared" si="8"/>
        <v>No</v>
      </c>
      <c r="M33" s="33" t="str">
        <f t="shared" si="9"/>
        <v>No</v>
      </c>
      <c r="N33" s="33" t="str">
        <f t="shared" si="10"/>
        <v>No</v>
      </c>
      <c r="O33" s="33" t="str">
        <f t="shared" si="11"/>
        <v>No</v>
      </c>
      <c r="P33" s="33" t="str">
        <f t="shared" si="12"/>
        <v>No</v>
      </c>
      <c r="Q33" s="33" t="str">
        <f t="shared" si="13"/>
        <v>Yes</v>
      </c>
      <c r="R33" s="33" t="str">
        <f t="shared" si="14"/>
        <v>No</v>
      </c>
      <c r="S33" s="33" t="str">
        <f t="shared" si="15"/>
        <v>No</v>
      </c>
      <c r="T33" s="33" t="str">
        <f t="shared" si="16"/>
        <v>No</v>
      </c>
      <c r="U33" s="33" t="str">
        <f t="shared" si="17"/>
        <v>No</v>
      </c>
    </row>
    <row r="34" spans="1:21" ht="15.6">
      <c r="A34" s="36" t="s">
        <v>33</v>
      </c>
      <c r="B34" s="40">
        <v>57312</v>
      </c>
      <c r="C34" s="19">
        <f t="shared" ref="C34:C65" si="18">(B34-C$91)/C$91</f>
        <v>4.3363641551775814E-2</v>
      </c>
      <c r="D34" s="19">
        <f t="shared" si="1"/>
        <v>4.3363641551775814E-2</v>
      </c>
      <c r="E34" s="17">
        <v>1</v>
      </c>
      <c r="F34" s="19">
        <f t="shared" ref="F34:F65" si="19">B34/B$91</f>
        <v>1.1723186983727818E-2</v>
      </c>
      <c r="G34" s="19">
        <f t="shared" ref="G34:G65" si="20">E34/E$91</f>
        <v>1.1235955056179775E-2</v>
      </c>
      <c r="H34" s="19">
        <f t="shared" si="4"/>
        <v>4.8723192754804301E-4</v>
      </c>
      <c r="I34" s="19">
        <f t="shared" si="5"/>
        <v>4.8723192754804301E-4</v>
      </c>
      <c r="J34" s="33" t="str">
        <f t="shared" si="6"/>
        <v>No</v>
      </c>
      <c r="K34" s="33" t="str">
        <f t="shared" si="7"/>
        <v>No</v>
      </c>
      <c r="L34" s="33" t="str">
        <f t="shared" si="8"/>
        <v>No</v>
      </c>
      <c r="M34" s="33" t="str">
        <f t="shared" si="9"/>
        <v>No</v>
      </c>
      <c r="N34" s="33" t="str">
        <f t="shared" si="10"/>
        <v>No</v>
      </c>
      <c r="O34" s="33" t="str">
        <f t="shared" si="11"/>
        <v>No</v>
      </c>
      <c r="P34" s="33" t="str">
        <f t="shared" si="12"/>
        <v>Yes</v>
      </c>
      <c r="Q34" s="33" t="str">
        <f t="shared" si="13"/>
        <v>No</v>
      </c>
      <c r="R34" s="33" t="str">
        <f t="shared" si="14"/>
        <v>No</v>
      </c>
      <c r="S34" s="33" t="str">
        <f t="shared" si="15"/>
        <v>No</v>
      </c>
      <c r="T34" s="33" t="str">
        <f t="shared" si="16"/>
        <v>No</v>
      </c>
      <c r="U34" s="33" t="str">
        <f t="shared" si="17"/>
        <v>No</v>
      </c>
    </row>
    <row r="35" spans="1:21" ht="15.6">
      <c r="A35" s="36" t="s">
        <v>42</v>
      </c>
      <c r="B35" s="40">
        <v>57959</v>
      </c>
      <c r="C35" s="19">
        <f t="shared" si="18"/>
        <v>5.5142261667702648E-2</v>
      </c>
      <c r="D35" s="19">
        <f t="shared" si="1"/>
        <v>5.5142261667702648E-2</v>
      </c>
      <c r="E35" s="17">
        <v>1</v>
      </c>
      <c r="F35" s="19">
        <f t="shared" si="19"/>
        <v>1.1855531029974187E-2</v>
      </c>
      <c r="G35" s="19">
        <f t="shared" si="20"/>
        <v>1.1235955056179775E-2</v>
      </c>
      <c r="H35" s="19">
        <f t="shared" si="4"/>
        <v>6.1957597379441211E-4</v>
      </c>
      <c r="I35" s="19">
        <f t="shared" si="5"/>
        <v>6.1957597379441211E-4</v>
      </c>
      <c r="J35" s="33" t="str">
        <f t="shared" si="6"/>
        <v>No</v>
      </c>
      <c r="K35" s="33" t="str">
        <f t="shared" si="7"/>
        <v>No</v>
      </c>
      <c r="L35" s="33" t="str">
        <f t="shared" si="8"/>
        <v>No</v>
      </c>
      <c r="M35" s="33" t="str">
        <f t="shared" si="9"/>
        <v>No</v>
      </c>
      <c r="N35" s="33" t="str">
        <f t="shared" si="10"/>
        <v>No</v>
      </c>
      <c r="O35" s="33" t="str">
        <f t="shared" si="11"/>
        <v>No</v>
      </c>
      <c r="P35" s="33" t="str">
        <f t="shared" si="12"/>
        <v>No</v>
      </c>
      <c r="Q35" s="33" t="str">
        <f t="shared" si="13"/>
        <v>Yes</v>
      </c>
      <c r="R35" s="33" t="str">
        <f t="shared" si="14"/>
        <v>No</v>
      </c>
      <c r="S35" s="33" t="str">
        <f t="shared" si="15"/>
        <v>No</v>
      </c>
      <c r="T35" s="33" t="str">
        <f t="shared" si="16"/>
        <v>No</v>
      </c>
      <c r="U35" s="33" t="str">
        <f t="shared" si="17"/>
        <v>No</v>
      </c>
    </row>
    <row r="36" spans="1:21" ht="15.6">
      <c r="A36" s="36" t="s">
        <v>32</v>
      </c>
      <c r="B36" s="40">
        <v>59760</v>
      </c>
      <c r="C36" s="19">
        <f t="shared" si="18"/>
        <v>8.7929425236148148E-2</v>
      </c>
      <c r="D36" s="19">
        <f t="shared" si="1"/>
        <v>8.7929425236148148E-2</v>
      </c>
      <c r="E36" s="17">
        <v>1</v>
      </c>
      <c r="F36" s="19">
        <f t="shared" si="19"/>
        <v>1.2223926126248856E-2</v>
      </c>
      <c r="G36" s="19">
        <f t="shared" si="20"/>
        <v>1.1235955056179775E-2</v>
      </c>
      <c r="H36" s="19">
        <f t="shared" si="4"/>
        <v>9.8797107006908143E-4</v>
      </c>
      <c r="I36" s="19">
        <f t="shared" si="5"/>
        <v>9.8797107006908143E-4</v>
      </c>
      <c r="J36" s="33" t="str">
        <f t="shared" si="6"/>
        <v>No</v>
      </c>
      <c r="K36" s="33" t="str">
        <f t="shared" si="7"/>
        <v>No</v>
      </c>
      <c r="L36" s="33" t="str">
        <f t="shared" si="8"/>
        <v>No</v>
      </c>
      <c r="M36" s="33" t="str">
        <f t="shared" si="9"/>
        <v>No</v>
      </c>
      <c r="N36" s="33" t="str">
        <f t="shared" si="10"/>
        <v>No</v>
      </c>
      <c r="O36" s="33" t="str">
        <f t="shared" si="11"/>
        <v>No</v>
      </c>
      <c r="P36" s="33" t="str">
        <f t="shared" si="12"/>
        <v>No</v>
      </c>
      <c r="Q36" s="33" t="str">
        <f t="shared" si="13"/>
        <v>Yes</v>
      </c>
      <c r="R36" s="33" t="str">
        <f t="shared" si="14"/>
        <v>No</v>
      </c>
      <c r="S36" s="33" t="str">
        <f t="shared" si="15"/>
        <v>No</v>
      </c>
      <c r="T36" s="33" t="str">
        <f t="shared" si="16"/>
        <v>No</v>
      </c>
      <c r="U36" s="33" t="str">
        <f t="shared" si="17"/>
        <v>No</v>
      </c>
    </row>
    <row r="37" spans="1:21" ht="15.6">
      <c r="A37" s="36" t="s">
        <v>158</v>
      </c>
      <c r="B37" s="40">
        <v>55043</v>
      </c>
      <c r="C37" s="19">
        <f t="shared" si="18"/>
        <v>2.056548749553252E-3</v>
      </c>
      <c r="D37" s="19">
        <f t="shared" si="1"/>
        <v>2.056548749553252E-3</v>
      </c>
      <c r="E37" s="17">
        <v>1</v>
      </c>
      <c r="F37" s="19">
        <f t="shared" si="19"/>
        <v>1.1259062345500599E-2</v>
      </c>
      <c r="G37" s="19">
        <f t="shared" si="20"/>
        <v>1.1235955056179775E-2</v>
      </c>
      <c r="H37" s="19">
        <f t="shared" si="4"/>
        <v>2.3107289320823884E-5</v>
      </c>
      <c r="I37" s="19">
        <f t="shared" si="5"/>
        <v>2.3107289320823884E-5</v>
      </c>
      <c r="J37" s="33" t="str">
        <f t="shared" si="6"/>
        <v>No</v>
      </c>
      <c r="K37" s="33" t="str">
        <f t="shared" si="7"/>
        <v>No</v>
      </c>
      <c r="L37" s="33" t="str">
        <f t="shared" si="8"/>
        <v>No</v>
      </c>
      <c r="M37" s="33" t="str">
        <f t="shared" si="9"/>
        <v>No</v>
      </c>
      <c r="N37" s="33" t="str">
        <f t="shared" si="10"/>
        <v>No</v>
      </c>
      <c r="O37" s="33" t="str">
        <f t="shared" si="11"/>
        <v>No</v>
      </c>
      <c r="P37" s="33" t="str">
        <f t="shared" si="12"/>
        <v>Yes</v>
      </c>
      <c r="Q37" s="33" t="str">
        <f t="shared" si="13"/>
        <v>No</v>
      </c>
      <c r="R37" s="33" t="str">
        <f t="shared" si="14"/>
        <v>No</v>
      </c>
      <c r="S37" s="33" t="str">
        <f t="shared" si="15"/>
        <v>No</v>
      </c>
      <c r="T37" s="33" t="str">
        <f t="shared" si="16"/>
        <v>No</v>
      </c>
      <c r="U37" s="33" t="str">
        <f t="shared" si="17"/>
        <v>No</v>
      </c>
    </row>
    <row r="38" spans="1:21" ht="15.6">
      <c r="A38" s="36" t="s">
        <v>47</v>
      </c>
      <c r="B38" s="40">
        <v>59708</v>
      </c>
      <c r="C38" s="19">
        <f t="shared" si="18"/>
        <v>8.6982766432395137E-2</v>
      </c>
      <c r="D38" s="19">
        <f t="shared" si="1"/>
        <v>8.6982766432395137E-2</v>
      </c>
      <c r="E38" s="17">
        <v>1</v>
      </c>
      <c r="F38" s="19">
        <f t="shared" si="19"/>
        <v>1.2213289510476351E-2</v>
      </c>
      <c r="G38" s="19">
        <f t="shared" si="20"/>
        <v>1.1235955056179775E-2</v>
      </c>
      <c r="H38" s="19">
        <f t="shared" si="4"/>
        <v>9.7733445429657589E-4</v>
      </c>
      <c r="I38" s="19">
        <f t="shared" si="5"/>
        <v>9.7733445429657589E-4</v>
      </c>
      <c r="J38" s="33" t="str">
        <f t="shared" si="6"/>
        <v>No</v>
      </c>
      <c r="K38" s="33" t="str">
        <f t="shared" si="7"/>
        <v>No</v>
      </c>
      <c r="L38" s="33" t="str">
        <f t="shared" si="8"/>
        <v>No</v>
      </c>
      <c r="M38" s="33" t="str">
        <f t="shared" si="9"/>
        <v>No</v>
      </c>
      <c r="N38" s="33" t="str">
        <f t="shared" si="10"/>
        <v>No</v>
      </c>
      <c r="O38" s="33" t="str">
        <f t="shared" si="11"/>
        <v>No</v>
      </c>
      <c r="P38" s="33" t="str">
        <f t="shared" si="12"/>
        <v>No</v>
      </c>
      <c r="Q38" s="33" t="str">
        <f t="shared" si="13"/>
        <v>Yes</v>
      </c>
      <c r="R38" s="33" t="str">
        <f t="shared" si="14"/>
        <v>No</v>
      </c>
      <c r="S38" s="33" t="str">
        <f t="shared" si="15"/>
        <v>No</v>
      </c>
      <c r="T38" s="33" t="str">
        <f t="shared" si="16"/>
        <v>No</v>
      </c>
      <c r="U38" s="33" t="str">
        <f t="shared" si="17"/>
        <v>No</v>
      </c>
    </row>
    <row r="39" spans="1:21" ht="15.6">
      <c r="A39" s="36" t="s">
        <v>37</v>
      </c>
      <c r="B39" s="40">
        <v>54981</v>
      </c>
      <c r="C39" s="19">
        <f t="shared" si="18"/>
        <v>9.2784017584774368E-4</v>
      </c>
      <c r="D39" s="19">
        <f t="shared" si="1"/>
        <v>9.2784017584774368E-4</v>
      </c>
      <c r="E39" s="17">
        <v>1</v>
      </c>
      <c r="F39" s="19">
        <f t="shared" si="19"/>
        <v>1.1246380226694918E-2</v>
      </c>
      <c r="G39" s="19">
        <f t="shared" si="20"/>
        <v>1.1235955056179775E-2</v>
      </c>
      <c r="H39" s="19">
        <f t="shared" si="4"/>
        <v>1.0425170515143342E-5</v>
      </c>
      <c r="I39" s="19">
        <f t="shared" si="5"/>
        <v>1.0425170515143342E-5</v>
      </c>
      <c r="J39" s="33" t="str">
        <f t="shared" si="6"/>
        <v>No</v>
      </c>
      <c r="K39" s="33" t="str">
        <f t="shared" si="7"/>
        <v>No</v>
      </c>
      <c r="L39" s="33" t="str">
        <f t="shared" si="8"/>
        <v>No</v>
      </c>
      <c r="M39" s="33" t="str">
        <f t="shared" si="9"/>
        <v>No</v>
      </c>
      <c r="N39" s="33" t="str">
        <f t="shared" si="10"/>
        <v>No</v>
      </c>
      <c r="O39" s="33" t="str">
        <f t="shared" si="11"/>
        <v>No</v>
      </c>
      <c r="P39" s="33" t="str">
        <f t="shared" si="12"/>
        <v>Yes</v>
      </c>
      <c r="Q39" s="33" t="str">
        <f t="shared" si="13"/>
        <v>No</v>
      </c>
      <c r="R39" s="33" t="str">
        <f t="shared" si="14"/>
        <v>No</v>
      </c>
      <c r="S39" s="33" t="str">
        <f t="shared" si="15"/>
        <v>No</v>
      </c>
      <c r="T39" s="33" t="str">
        <f t="shared" si="16"/>
        <v>No</v>
      </c>
      <c r="U39" s="33" t="str">
        <f t="shared" si="17"/>
        <v>No</v>
      </c>
    </row>
    <row r="40" spans="1:21" ht="15.6">
      <c r="A40" s="36" t="s">
        <v>78</v>
      </c>
      <c r="B40" s="40">
        <v>51806</v>
      </c>
      <c r="C40" s="19">
        <f t="shared" si="18"/>
        <v>-5.6872961784071439E-2</v>
      </c>
      <c r="D40" s="19">
        <f t="shared" si="1"/>
        <v>5.6872961784071439E-2</v>
      </c>
      <c r="E40" s="17">
        <v>1</v>
      </c>
      <c r="F40" s="19">
        <f t="shared" si="19"/>
        <v>1.0596933013662119E-2</v>
      </c>
      <c r="G40" s="19">
        <f t="shared" si="20"/>
        <v>1.1235955056179775E-2</v>
      </c>
      <c r="H40" s="19">
        <f t="shared" si="4"/>
        <v>-6.3902204251765557E-4</v>
      </c>
      <c r="I40" s="19">
        <f t="shared" si="5"/>
        <v>6.3902204251765557E-4</v>
      </c>
      <c r="J40" s="33" t="str">
        <f t="shared" si="6"/>
        <v>No</v>
      </c>
      <c r="K40" s="33" t="str">
        <f t="shared" si="7"/>
        <v>No</v>
      </c>
      <c r="L40" s="33" t="str">
        <f t="shared" si="8"/>
        <v>No</v>
      </c>
      <c r="M40" s="33" t="str">
        <f t="shared" si="9"/>
        <v>No</v>
      </c>
      <c r="N40" s="33" t="str">
        <f t="shared" si="10"/>
        <v>Yes</v>
      </c>
      <c r="O40" s="33" t="str">
        <f t="shared" si="11"/>
        <v>No</v>
      </c>
      <c r="P40" s="33" t="str">
        <f t="shared" si="12"/>
        <v>No</v>
      </c>
      <c r="Q40" s="33" t="str">
        <f t="shared" si="13"/>
        <v>No</v>
      </c>
      <c r="R40" s="33" t="str">
        <f t="shared" si="14"/>
        <v>No</v>
      </c>
      <c r="S40" s="33" t="str">
        <f t="shared" si="15"/>
        <v>No</v>
      </c>
      <c r="T40" s="33" t="str">
        <f t="shared" si="16"/>
        <v>No</v>
      </c>
      <c r="U40" s="33" t="str">
        <f t="shared" si="17"/>
        <v>No</v>
      </c>
    </row>
    <row r="41" spans="1:21" ht="15.6">
      <c r="A41" s="36" t="s">
        <v>45</v>
      </c>
      <c r="B41" s="40">
        <v>56901</v>
      </c>
      <c r="C41" s="19">
        <f t="shared" si="18"/>
        <v>3.5881396006728003E-2</v>
      </c>
      <c r="D41" s="19">
        <f t="shared" si="1"/>
        <v>3.5881396006728003E-2</v>
      </c>
      <c r="E41" s="17">
        <v>1</v>
      </c>
      <c r="F41" s="19">
        <f t="shared" si="19"/>
        <v>1.163911680906436E-2</v>
      </c>
      <c r="G41" s="19">
        <f t="shared" si="20"/>
        <v>1.1235955056179775E-2</v>
      </c>
      <c r="H41" s="19">
        <f t="shared" si="4"/>
        <v>4.0316175288458538E-4</v>
      </c>
      <c r="I41" s="19">
        <f t="shared" si="5"/>
        <v>4.0316175288458538E-4</v>
      </c>
      <c r="J41" s="33" t="str">
        <f t="shared" si="6"/>
        <v>No</v>
      </c>
      <c r="K41" s="33" t="str">
        <f t="shared" si="7"/>
        <v>No</v>
      </c>
      <c r="L41" s="33" t="str">
        <f t="shared" si="8"/>
        <v>No</v>
      </c>
      <c r="M41" s="33" t="str">
        <f t="shared" si="9"/>
        <v>No</v>
      </c>
      <c r="N41" s="33" t="str">
        <f t="shared" si="10"/>
        <v>No</v>
      </c>
      <c r="O41" s="33" t="str">
        <f t="shared" si="11"/>
        <v>No</v>
      </c>
      <c r="P41" s="33" t="str">
        <f t="shared" si="12"/>
        <v>Yes</v>
      </c>
      <c r="Q41" s="33" t="str">
        <f t="shared" si="13"/>
        <v>No</v>
      </c>
      <c r="R41" s="33" t="str">
        <f t="shared" si="14"/>
        <v>No</v>
      </c>
      <c r="S41" s="33" t="str">
        <f t="shared" si="15"/>
        <v>No</v>
      </c>
      <c r="T41" s="33" t="str">
        <f t="shared" si="16"/>
        <v>No</v>
      </c>
      <c r="U41" s="33" t="str">
        <f t="shared" si="17"/>
        <v>No</v>
      </c>
    </row>
    <row r="42" spans="1:21" ht="15.6">
      <c r="A42" s="36" t="s">
        <v>49</v>
      </c>
      <c r="B42" s="40">
        <v>61859</v>
      </c>
      <c r="C42" s="19">
        <f t="shared" si="18"/>
        <v>0.12614167194917819</v>
      </c>
      <c r="D42" s="19">
        <f t="shared" si="1"/>
        <v>0.12614167194917819</v>
      </c>
      <c r="E42" s="17">
        <v>1</v>
      </c>
      <c r="F42" s="19">
        <f t="shared" si="19"/>
        <v>1.2653277212912116E-2</v>
      </c>
      <c r="G42" s="19">
        <f t="shared" si="20"/>
        <v>1.1235955056179775E-2</v>
      </c>
      <c r="H42" s="19">
        <f t="shared" si="4"/>
        <v>1.417322156732341E-3</v>
      </c>
      <c r="I42" s="19">
        <f t="shared" si="5"/>
        <v>1.417322156732341E-3</v>
      </c>
      <c r="J42" s="33" t="str">
        <f t="shared" si="6"/>
        <v>No</v>
      </c>
      <c r="K42" s="33" t="str">
        <f t="shared" si="7"/>
        <v>No</v>
      </c>
      <c r="L42" s="33" t="str">
        <f t="shared" si="8"/>
        <v>No</v>
      </c>
      <c r="M42" s="33" t="str">
        <f t="shared" si="9"/>
        <v>No</v>
      </c>
      <c r="N42" s="33" t="str">
        <f t="shared" si="10"/>
        <v>No</v>
      </c>
      <c r="O42" s="33" t="str">
        <f t="shared" si="11"/>
        <v>No</v>
      </c>
      <c r="P42" s="33" t="str">
        <f t="shared" si="12"/>
        <v>No</v>
      </c>
      <c r="Q42" s="33" t="str">
        <f t="shared" si="13"/>
        <v>No</v>
      </c>
      <c r="R42" s="33" t="str">
        <f t="shared" si="14"/>
        <v>Yes</v>
      </c>
      <c r="S42" s="33" t="str">
        <f t="shared" si="15"/>
        <v>No</v>
      </c>
      <c r="T42" s="33" t="str">
        <f t="shared" si="16"/>
        <v>No</v>
      </c>
      <c r="U42" s="33" t="str">
        <f t="shared" si="17"/>
        <v>No</v>
      </c>
    </row>
    <row r="43" spans="1:21" ht="15.6">
      <c r="A43" s="36" t="s">
        <v>80</v>
      </c>
      <c r="B43" s="40">
        <v>56880</v>
      </c>
      <c r="C43" s="19">
        <f t="shared" si="18"/>
        <v>3.5499091489827751E-2</v>
      </c>
      <c r="D43" s="19">
        <f t="shared" si="1"/>
        <v>3.5499091489827751E-2</v>
      </c>
      <c r="E43" s="17">
        <v>1</v>
      </c>
      <c r="F43" s="19">
        <f t="shared" si="19"/>
        <v>1.1634821252694695E-2</v>
      </c>
      <c r="G43" s="19">
        <f t="shared" si="20"/>
        <v>1.1235955056179775E-2</v>
      </c>
      <c r="H43" s="19">
        <f t="shared" si="4"/>
        <v>3.9886619651492011E-4</v>
      </c>
      <c r="I43" s="19">
        <f t="shared" si="5"/>
        <v>3.9886619651492011E-4</v>
      </c>
      <c r="J43" s="33" t="str">
        <f t="shared" si="6"/>
        <v>No</v>
      </c>
      <c r="K43" s="33" t="str">
        <f t="shared" si="7"/>
        <v>No</v>
      </c>
      <c r="L43" s="33" t="str">
        <f t="shared" si="8"/>
        <v>No</v>
      </c>
      <c r="M43" s="33" t="str">
        <f t="shared" si="9"/>
        <v>No</v>
      </c>
      <c r="N43" s="33" t="str">
        <f t="shared" si="10"/>
        <v>No</v>
      </c>
      <c r="O43" s="33" t="str">
        <f t="shared" si="11"/>
        <v>No</v>
      </c>
      <c r="P43" s="33" t="str">
        <f t="shared" si="12"/>
        <v>Yes</v>
      </c>
      <c r="Q43" s="33" t="str">
        <f t="shared" si="13"/>
        <v>No</v>
      </c>
      <c r="R43" s="33" t="str">
        <f t="shared" si="14"/>
        <v>No</v>
      </c>
      <c r="S43" s="33" t="str">
        <f t="shared" si="15"/>
        <v>No</v>
      </c>
      <c r="T43" s="33" t="str">
        <f t="shared" si="16"/>
        <v>No</v>
      </c>
      <c r="U43" s="33" t="str">
        <f t="shared" si="17"/>
        <v>No</v>
      </c>
    </row>
    <row r="44" spans="1:21" ht="15.6">
      <c r="A44" s="36" t="s">
        <v>44</v>
      </c>
      <c r="B44" s="40">
        <v>59673</v>
      </c>
      <c r="C44" s="19">
        <f t="shared" si="18"/>
        <v>8.6345592237561386E-2</v>
      </c>
      <c r="D44" s="19">
        <f t="shared" si="1"/>
        <v>8.6345592237561386E-2</v>
      </c>
      <c r="E44" s="17">
        <v>1</v>
      </c>
      <c r="F44" s="19">
        <f t="shared" si="19"/>
        <v>1.2206130249860241E-2</v>
      </c>
      <c r="G44" s="19">
        <f t="shared" si="20"/>
        <v>1.1235955056179775E-2</v>
      </c>
      <c r="H44" s="19">
        <f t="shared" si="4"/>
        <v>9.7017519368046597E-4</v>
      </c>
      <c r="I44" s="19">
        <f t="shared" si="5"/>
        <v>9.7017519368046597E-4</v>
      </c>
      <c r="J44" s="33" t="str">
        <f t="shared" si="6"/>
        <v>No</v>
      </c>
      <c r="K44" s="33" t="str">
        <f t="shared" si="7"/>
        <v>No</v>
      </c>
      <c r="L44" s="33" t="str">
        <f t="shared" si="8"/>
        <v>No</v>
      </c>
      <c r="M44" s="33" t="str">
        <f t="shared" si="9"/>
        <v>No</v>
      </c>
      <c r="N44" s="33" t="str">
        <f t="shared" si="10"/>
        <v>No</v>
      </c>
      <c r="O44" s="33" t="str">
        <f t="shared" si="11"/>
        <v>No</v>
      </c>
      <c r="P44" s="33" t="str">
        <f t="shared" si="12"/>
        <v>No</v>
      </c>
      <c r="Q44" s="33" t="str">
        <f t="shared" si="13"/>
        <v>Yes</v>
      </c>
      <c r="R44" s="33" t="str">
        <f t="shared" si="14"/>
        <v>No</v>
      </c>
      <c r="S44" s="33" t="str">
        <f t="shared" si="15"/>
        <v>No</v>
      </c>
      <c r="T44" s="33" t="str">
        <f t="shared" si="16"/>
        <v>No</v>
      </c>
      <c r="U44" s="33" t="str">
        <f t="shared" si="17"/>
        <v>No</v>
      </c>
    </row>
    <row r="45" spans="1:21" ht="15.6">
      <c r="A45" s="36" t="s">
        <v>46</v>
      </c>
      <c r="B45" s="40">
        <v>61226</v>
      </c>
      <c r="C45" s="19">
        <f t="shared" si="18"/>
        <v>0.11461792151118484</v>
      </c>
      <c r="D45" s="19">
        <f t="shared" si="1"/>
        <v>0.11461792151118484</v>
      </c>
      <c r="E45" s="17">
        <v>1</v>
      </c>
      <c r="F45" s="19">
        <f t="shared" si="19"/>
        <v>1.252379687091219E-2</v>
      </c>
      <c r="G45" s="19">
        <f t="shared" si="20"/>
        <v>1.1235955056179775E-2</v>
      </c>
      <c r="H45" s="19">
        <f t="shared" si="4"/>
        <v>1.2878418147324149E-3</v>
      </c>
      <c r="I45" s="19">
        <f t="shared" si="5"/>
        <v>1.2878418147324149E-3</v>
      </c>
      <c r="J45" s="33" t="str">
        <f t="shared" si="6"/>
        <v>No</v>
      </c>
      <c r="K45" s="33" t="str">
        <f t="shared" si="7"/>
        <v>No</v>
      </c>
      <c r="L45" s="33" t="str">
        <f t="shared" si="8"/>
        <v>No</v>
      </c>
      <c r="M45" s="33" t="str">
        <f t="shared" si="9"/>
        <v>No</v>
      </c>
      <c r="N45" s="33" t="str">
        <f t="shared" si="10"/>
        <v>No</v>
      </c>
      <c r="O45" s="33" t="str">
        <f t="shared" si="11"/>
        <v>No</v>
      </c>
      <c r="P45" s="33" t="str">
        <f t="shared" si="12"/>
        <v>No</v>
      </c>
      <c r="Q45" s="33" t="str">
        <f t="shared" si="13"/>
        <v>No</v>
      </c>
      <c r="R45" s="33" t="str">
        <f t="shared" si="14"/>
        <v>Yes</v>
      </c>
      <c r="S45" s="33" t="str">
        <f t="shared" si="15"/>
        <v>No</v>
      </c>
      <c r="T45" s="33" t="str">
        <f t="shared" si="16"/>
        <v>No</v>
      </c>
      <c r="U45" s="33" t="str">
        <f t="shared" si="17"/>
        <v>No</v>
      </c>
    </row>
    <row r="46" spans="1:21" ht="15.6">
      <c r="A46" s="36" t="s">
        <v>41</v>
      </c>
      <c r="B46" s="40">
        <v>58082</v>
      </c>
      <c r="C46" s="19">
        <f t="shared" si="18"/>
        <v>5.7381473838118417E-2</v>
      </c>
      <c r="D46" s="19">
        <f t="shared" si="1"/>
        <v>5.7381473838118417E-2</v>
      </c>
      <c r="E46" s="17">
        <v>1</v>
      </c>
      <c r="F46" s="19">
        <f t="shared" si="19"/>
        <v>1.1880690717282229E-2</v>
      </c>
      <c r="G46" s="19">
        <f t="shared" si="20"/>
        <v>1.1235955056179775E-2</v>
      </c>
      <c r="H46" s="19">
        <f t="shared" si="4"/>
        <v>6.4473566110245448E-4</v>
      </c>
      <c r="I46" s="19">
        <f t="shared" si="5"/>
        <v>6.4473566110245448E-4</v>
      </c>
      <c r="J46" s="33" t="str">
        <f t="shared" si="6"/>
        <v>No</v>
      </c>
      <c r="K46" s="33" t="str">
        <f t="shared" si="7"/>
        <v>No</v>
      </c>
      <c r="L46" s="33" t="str">
        <f t="shared" si="8"/>
        <v>No</v>
      </c>
      <c r="M46" s="33" t="str">
        <f t="shared" si="9"/>
        <v>No</v>
      </c>
      <c r="N46" s="33" t="str">
        <f t="shared" si="10"/>
        <v>No</v>
      </c>
      <c r="O46" s="33" t="str">
        <f t="shared" si="11"/>
        <v>No</v>
      </c>
      <c r="P46" s="33" t="str">
        <f t="shared" si="12"/>
        <v>No</v>
      </c>
      <c r="Q46" s="33" t="str">
        <f t="shared" si="13"/>
        <v>Yes</v>
      </c>
      <c r="R46" s="33" t="str">
        <f t="shared" si="14"/>
        <v>No</v>
      </c>
      <c r="S46" s="33" t="str">
        <f t="shared" si="15"/>
        <v>No</v>
      </c>
      <c r="T46" s="33" t="str">
        <f t="shared" si="16"/>
        <v>No</v>
      </c>
      <c r="U46" s="33" t="str">
        <f t="shared" si="17"/>
        <v>No</v>
      </c>
    </row>
    <row r="47" spans="1:21" ht="15.6">
      <c r="A47" s="36" t="s">
        <v>40</v>
      </c>
      <c r="B47" s="40">
        <v>60775</v>
      </c>
      <c r="C47" s="19">
        <f t="shared" si="18"/>
        <v>0.10640747688632703</v>
      </c>
      <c r="D47" s="19">
        <f t="shared" si="1"/>
        <v>0.10640747688632703</v>
      </c>
      <c r="E47" s="17">
        <v>1</v>
      </c>
      <c r="F47" s="19">
        <f t="shared" si="19"/>
        <v>1.2431544684116036E-2</v>
      </c>
      <c r="G47" s="19">
        <f t="shared" si="20"/>
        <v>1.1235955056179775E-2</v>
      </c>
      <c r="H47" s="19">
        <f t="shared" si="4"/>
        <v>1.1955896279362607E-3</v>
      </c>
      <c r="I47" s="19">
        <f t="shared" si="5"/>
        <v>1.1955896279362607E-3</v>
      </c>
      <c r="J47" s="33" t="str">
        <f t="shared" si="6"/>
        <v>No</v>
      </c>
      <c r="K47" s="33" t="str">
        <f t="shared" si="7"/>
        <v>No</v>
      </c>
      <c r="L47" s="33" t="str">
        <f t="shared" si="8"/>
        <v>No</v>
      </c>
      <c r="M47" s="33" t="str">
        <f t="shared" si="9"/>
        <v>No</v>
      </c>
      <c r="N47" s="33" t="str">
        <f t="shared" si="10"/>
        <v>No</v>
      </c>
      <c r="O47" s="33" t="str">
        <f t="shared" si="11"/>
        <v>No</v>
      </c>
      <c r="P47" s="33" t="str">
        <f t="shared" si="12"/>
        <v>No</v>
      </c>
      <c r="Q47" s="33" t="str">
        <f t="shared" si="13"/>
        <v>No</v>
      </c>
      <c r="R47" s="33" t="str">
        <f t="shared" si="14"/>
        <v>Yes</v>
      </c>
      <c r="S47" s="33" t="str">
        <f t="shared" si="15"/>
        <v>No</v>
      </c>
      <c r="T47" s="33" t="str">
        <f t="shared" si="16"/>
        <v>No</v>
      </c>
      <c r="U47" s="33" t="str">
        <f t="shared" si="17"/>
        <v>No</v>
      </c>
    </row>
    <row r="48" spans="1:21" ht="15.6">
      <c r="A48" s="36" t="s">
        <v>159</v>
      </c>
      <c r="B48" s="40">
        <v>59524</v>
      </c>
      <c r="C48" s="19">
        <f t="shared" si="18"/>
        <v>8.3633050665269118E-2</v>
      </c>
      <c r="D48" s="19">
        <f t="shared" si="1"/>
        <v>8.3633050665269118E-2</v>
      </c>
      <c r="E48" s="17">
        <v>1</v>
      </c>
      <c r="F48" s="19">
        <f t="shared" si="19"/>
        <v>1.2175652254665947E-2</v>
      </c>
      <c r="G48" s="19">
        <f t="shared" si="20"/>
        <v>1.1235955056179775E-2</v>
      </c>
      <c r="H48" s="19">
        <f t="shared" si="4"/>
        <v>9.396971984861717E-4</v>
      </c>
      <c r="I48" s="19">
        <f t="shared" si="5"/>
        <v>9.396971984861717E-4</v>
      </c>
      <c r="J48" s="33" t="str">
        <f t="shared" si="6"/>
        <v>No</v>
      </c>
      <c r="K48" s="33" t="str">
        <f t="shared" si="7"/>
        <v>No</v>
      </c>
      <c r="L48" s="33" t="str">
        <f t="shared" si="8"/>
        <v>No</v>
      </c>
      <c r="M48" s="33" t="str">
        <f t="shared" si="9"/>
        <v>No</v>
      </c>
      <c r="N48" s="33" t="str">
        <f t="shared" si="10"/>
        <v>No</v>
      </c>
      <c r="O48" s="33" t="str">
        <f t="shared" si="11"/>
        <v>No</v>
      </c>
      <c r="P48" s="33" t="str">
        <f t="shared" si="12"/>
        <v>No</v>
      </c>
      <c r="Q48" s="33" t="str">
        <f t="shared" si="13"/>
        <v>Yes</v>
      </c>
      <c r="R48" s="33" t="str">
        <f t="shared" si="14"/>
        <v>No</v>
      </c>
      <c r="S48" s="33" t="str">
        <f t="shared" si="15"/>
        <v>No</v>
      </c>
      <c r="T48" s="33" t="str">
        <f t="shared" si="16"/>
        <v>No</v>
      </c>
      <c r="U48" s="33" t="str">
        <f t="shared" si="17"/>
        <v>No</v>
      </c>
    </row>
    <row r="49" spans="1:21" ht="15.6">
      <c r="A49" s="36" t="s">
        <v>34</v>
      </c>
      <c r="B49" s="40">
        <v>56165</v>
      </c>
      <c r="C49" s="19">
        <f t="shared" si="18"/>
        <v>2.2482532938223904E-2</v>
      </c>
      <c r="D49" s="19">
        <f t="shared" si="1"/>
        <v>2.2482532938223904E-2</v>
      </c>
      <c r="E49" s="17">
        <v>1</v>
      </c>
      <c r="F49" s="19">
        <f t="shared" si="19"/>
        <v>1.1488567785822742E-2</v>
      </c>
      <c r="G49" s="19">
        <f t="shared" si="20"/>
        <v>1.1235955056179775E-2</v>
      </c>
      <c r="H49" s="19">
        <f t="shared" si="4"/>
        <v>2.5261272964296685E-4</v>
      </c>
      <c r="I49" s="19">
        <f t="shared" si="5"/>
        <v>2.5261272964296685E-4</v>
      </c>
      <c r="J49" s="33" t="str">
        <f t="shared" si="6"/>
        <v>No</v>
      </c>
      <c r="K49" s="33" t="str">
        <f t="shared" si="7"/>
        <v>No</v>
      </c>
      <c r="L49" s="33" t="str">
        <f t="shared" si="8"/>
        <v>No</v>
      </c>
      <c r="M49" s="33" t="str">
        <f t="shared" si="9"/>
        <v>No</v>
      </c>
      <c r="N49" s="33" t="str">
        <f t="shared" si="10"/>
        <v>No</v>
      </c>
      <c r="O49" s="33" t="str">
        <f t="shared" si="11"/>
        <v>No</v>
      </c>
      <c r="P49" s="33" t="str">
        <f t="shared" si="12"/>
        <v>Yes</v>
      </c>
      <c r="Q49" s="33" t="str">
        <f t="shared" si="13"/>
        <v>No</v>
      </c>
      <c r="R49" s="33" t="str">
        <f t="shared" si="14"/>
        <v>No</v>
      </c>
      <c r="S49" s="33" t="str">
        <f t="shared" si="15"/>
        <v>No</v>
      </c>
      <c r="T49" s="33" t="str">
        <f t="shared" si="16"/>
        <v>No</v>
      </c>
      <c r="U49" s="33" t="str">
        <f t="shared" si="17"/>
        <v>No</v>
      </c>
    </row>
    <row r="50" spans="1:21" ht="15.6">
      <c r="A50" s="36" t="s">
        <v>48</v>
      </c>
      <c r="B50" s="40">
        <v>62510</v>
      </c>
      <c r="C50" s="19">
        <f t="shared" si="18"/>
        <v>0.13799311197308603</v>
      </c>
      <c r="D50" s="19">
        <f t="shared" si="1"/>
        <v>0.13799311197308603</v>
      </c>
      <c r="E50" s="17">
        <v>1</v>
      </c>
      <c r="F50" s="19">
        <f t="shared" si="19"/>
        <v>1.2786439460371753E-2</v>
      </c>
      <c r="G50" s="19">
        <f t="shared" si="20"/>
        <v>1.1235955056179775E-2</v>
      </c>
      <c r="H50" s="19">
        <f t="shared" si="4"/>
        <v>1.550484404191978E-3</v>
      </c>
      <c r="I50" s="19">
        <f t="shared" si="5"/>
        <v>1.550484404191978E-3</v>
      </c>
      <c r="J50" s="33" t="str">
        <f t="shared" si="6"/>
        <v>No</v>
      </c>
      <c r="K50" s="33" t="str">
        <f t="shared" si="7"/>
        <v>No</v>
      </c>
      <c r="L50" s="33" t="str">
        <f t="shared" si="8"/>
        <v>No</v>
      </c>
      <c r="M50" s="33" t="str">
        <f t="shared" si="9"/>
        <v>No</v>
      </c>
      <c r="N50" s="33" t="str">
        <f t="shared" si="10"/>
        <v>No</v>
      </c>
      <c r="O50" s="33" t="str">
        <f t="shared" si="11"/>
        <v>No</v>
      </c>
      <c r="P50" s="33" t="str">
        <f t="shared" si="12"/>
        <v>No</v>
      </c>
      <c r="Q50" s="33" t="str">
        <f t="shared" si="13"/>
        <v>No</v>
      </c>
      <c r="R50" s="33" t="str">
        <f t="shared" si="14"/>
        <v>Yes</v>
      </c>
      <c r="S50" s="33" t="str">
        <f t="shared" si="15"/>
        <v>No</v>
      </c>
      <c r="T50" s="33" t="str">
        <f t="shared" si="16"/>
        <v>No</v>
      </c>
      <c r="U50" s="33" t="str">
        <f t="shared" si="17"/>
        <v>No</v>
      </c>
    </row>
    <row r="51" spans="1:21" ht="15.6">
      <c r="A51" s="36" t="s">
        <v>38</v>
      </c>
      <c r="B51" s="40">
        <v>60347</v>
      </c>
      <c r="C51" s="19">
        <f t="shared" si="18"/>
        <v>9.8615746732359968E-2</v>
      </c>
      <c r="D51" s="19">
        <f t="shared" si="1"/>
        <v>9.8615746732359968E-2</v>
      </c>
      <c r="E51" s="17">
        <v>1</v>
      </c>
      <c r="F51" s="19">
        <f t="shared" si="19"/>
        <v>1.2343997154296181E-2</v>
      </c>
      <c r="G51" s="19">
        <f t="shared" si="20"/>
        <v>1.1235955056179775E-2</v>
      </c>
      <c r="H51" s="19">
        <f t="shared" si="4"/>
        <v>1.1080420981164057E-3</v>
      </c>
      <c r="I51" s="19">
        <f t="shared" si="5"/>
        <v>1.1080420981164057E-3</v>
      </c>
      <c r="J51" s="33" t="str">
        <f t="shared" si="6"/>
        <v>No</v>
      </c>
      <c r="K51" s="33" t="str">
        <f t="shared" si="7"/>
        <v>No</v>
      </c>
      <c r="L51" s="33" t="str">
        <f t="shared" si="8"/>
        <v>No</v>
      </c>
      <c r="M51" s="33" t="str">
        <f t="shared" si="9"/>
        <v>No</v>
      </c>
      <c r="N51" s="33" t="str">
        <f t="shared" si="10"/>
        <v>No</v>
      </c>
      <c r="O51" s="33" t="str">
        <f t="shared" si="11"/>
        <v>No</v>
      </c>
      <c r="P51" s="33" t="str">
        <f t="shared" si="12"/>
        <v>No</v>
      </c>
      <c r="Q51" s="33" t="str">
        <f t="shared" si="13"/>
        <v>Yes</v>
      </c>
      <c r="R51" s="33" t="str">
        <f t="shared" si="14"/>
        <v>No</v>
      </c>
      <c r="S51" s="33" t="str">
        <f t="shared" si="15"/>
        <v>No</v>
      </c>
      <c r="T51" s="33" t="str">
        <f t="shared" si="16"/>
        <v>No</v>
      </c>
      <c r="U51" s="33" t="str">
        <f t="shared" si="17"/>
        <v>No</v>
      </c>
    </row>
    <row r="52" spans="1:21" ht="15.6">
      <c r="A52" s="36" t="s">
        <v>130</v>
      </c>
      <c r="B52" s="40">
        <v>56944</v>
      </c>
      <c r="C52" s="19">
        <f t="shared" si="18"/>
        <v>3.6664210017523763E-2</v>
      </c>
      <c r="D52" s="19">
        <f t="shared" si="1"/>
        <v>3.6664210017523763E-2</v>
      </c>
      <c r="E52" s="17">
        <v>1</v>
      </c>
      <c r="F52" s="19">
        <f t="shared" si="19"/>
        <v>1.164791247210701E-2</v>
      </c>
      <c r="G52" s="19">
        <f t="shared" si="20"/>
        <v>1.1235955056179775E-2</v>
      </c>
      <c r="H52" s="19">
        <f t="shared" si="4"/>
        <v>4.1195741592723462E-4</v>
      </c>
      <c r="I52" s="19">
        <f t="shared" si="5"/>
        <v>4.1195741592723462E-4</v>
      </c>
      <c r="J52" s="33" t="str">
        <f t="shared" si="6"/>
        <v>No</v>
      </c>
      <c r="K52" s="33" t="str">
        <f t="shared" si="7"/>
        <v>No</v>
      </c>
      <c r="L52" s="33" t="str">
        <f t="shared" si="8"/>
        <v>No</v>
      </c>
      <c r="M52" s="33" t="str">
        <f t="shared" si="9"/>
        <v>No</v>
      </c>
      <c r="N52" s="33" t="str">
        <f t="shared" si="10"/>
        <v>No</v>
      </c>
      <c r="O52" s="33" t="str">
        <f t="shared" si="11"/>
        <v>No</v>
      </c>
      <c r="P52" s="33" t="str">
        <f t="shared" si="12"/>
        <v>Yes</v>
      </c>
      <c r="Q52" s="33" t="str">
        <f t="shared" si="13"/>
        <v>No</v>
      </c>
      <c r="R52" s="33" t="str">
        <f t="shared" si="14"/>
        <v>No</v>
      </c>
      <c r="S52" s="33" t="str">
        <f t="shared" si="15"/>
        <v>No</v>
      </c>
      <c r="T52" s="33" t="str">
        <f t="shared" si="16"/>
        <v>No</v>
      </c>
      <c r="U52" s="33" t="str">
        <f t="shared" si="17"/>
        <v>No</v>
      </c>
    </row>
    <row r="53" spans="1:21" ht="15.6">
      <c r="A53" s="36" t="s">
        <v>160</v>
      </c>
      <c r="B53" s="40">
        <v>50797</v>
      </c>
      <c r="C53" s="19">
        <f t="shared" si="18"/>
        <v>-7.5241783572278828E-2</v>
      </c>
      <c r="D53" s="19">
        <f t="shared" si="1"/>
        <v>7.5241783572278828E-2</v>
      </c>
      <c r="E53" s="17">
        <v>1</v>
      </c>
      <c r="F53" s="19">
        <f t="shared" si="19"/>
        <v>1.0390541757614846E-2</v>
      </c>
      <c r="G53" s="19">
        <f t="shared" si="20"/>
        <v>1.1235955056179775E-2</v>
      </c>
      <c r="H53" s="19">
        <f t="shared" si="4"/>
        <v>-8.4541329856492944E-4</v>
      </c>
      <c r="I53" s="19">
        <f t="shared" si="5"/>
        <v>8.4541329856492944E-4</v>
      </c>
      <c r="J53" s="33" t="str">
        <f t="shared" si="6"/>
        <v>No</v>
      </c>
      <c r="K53" s="33" t="str">
        <f t="shared" si="7"/>
        <v>No</v>
      </c>
      <c r="L53" s="33" t="str">
        <f t="shared" si="8"/>
        <v>No</v>
      </c>
      <c r="M53" s="33" t="str">
        <f t="shared" si="9"/>
        <v>No</v>
      </c>
      <c r="N53" s="33" t="str">
        <f t="shared" si="10"/>
        <v>Yes</v>
      </c>
      <c r="O53" s="33" t="str">
        <f t="shared" si="11"/>
        <v>No</v>
      </c>
      <c r="P53" s="33" t="str">
        <f t="shared" si="12"/>
        <v>No</v>
      </c>
      <c r="Q53" s="33" t="str">
        <f t="shared" si="13"/>
        <v>No</v>
      </c>
      <c r="R53" s="33" t="str">
        <f t="shared" si="14"/>
        <v>No</v>
      </c>
      <c r="S53" s="33" t="str">
        <f t="shared" si="15"/>
        <v>No</v>
      </c>
      <c r="T53" s="33" t="str">
        <f t="shared" si="16"/>
        <v>No</v>
      </c>
      <c r="U53" s="33" t="str">
        <f t="shared" si="17"/>
        <v>No</v>
      </c>
    </row>
    <row r="54" spans="1:21" ht="15.6">
      <c r="A54" s="36" t="s">
        <v>133</v>
      </c>
      <c r="B54" s="40">
        <v>46892</v>
      </c>
      <c r="C54" s="19">
        <f t="shared" si="18"/>
        <v>-0.14633221873873062</v>
      </c>
      <c r="D54" s="19">
        <f t="shared" si="1"/>
        <v>0.14633221873873062</v>
      </c>
      <c r="E54" s="17">
        <v>1</v>
      </c>
      <c r="F54" s="19">
        <f t="shared" si="19"/>
        <v>9.59177282316033E-3</v>
      </c>
      <c r="G54" s="19">
        <f t="shared" si="20"/>
        <v>1.1235955056179775E-2</v>
      </c>
      <c r="H54" s="19">
        <f t="shared" si="4"/>
        <v>-1.644182233019445E-3</v>
      </c>
      <c r="I54" s="19">
        <f t="shared" si="5"/>
        <v>1.644182233019445E-3</v>
      </c>
      <c r="J54" s="33" t="str">
        <f t="shared" si="6"/>
        <v>No</v>
      </c>
      <c r="K54" s="33" t="str">
        <f t="shared" si="7"/>
        <v>No</v>
      </c>
      <c r="L54" s="33" t="str">
        <f t="shared" si="8"/>
        <v>No</v>
      </c>
      <c r="M54" s="33" t="str">
        <f t="shared" si="9"/>
        <v>Yes</v>
      </c>
      <c r="N54" s="33" t="str">
        <f t="shared" si="10"/>
        <v>No</v>
      </c>
      <c r="O54" s="33" t="str">
        <f t="shared" si="11"/>
        <v>No</v>
      </c>
      <c r="P54" s="33" t="str">
        <f t="shared" si="12"/>
        <v>No</v>
      </c>
      <c r="Q54" s="33" t="str">
        <f t="shared" si="13"/>
        <v>No</v>
      </c>
      <c r="R54" s="33" t="str">
        <f t="shared" si="14"/>
        <v>No</v>
      </c>
      <c r="S54" s="33" t="str">
        <f t="shared" si="15"/>
        <v>No</v>
      </c>
      <c r="T54" s="33" t="str">
        <f t="shared" si="16"/>
        <v>No</v>
      </c>
      <c r="U54" s="33" t="str">
        <f t="shared" si="17"/>
        <v>No</v>
      </c>
    </row>
    <row r="55" spans="1:21" ht="15.6">
      <c r="A55" s="36" t="s">
        <v>98</v>
      </c>
      <c r="B55" s="40">
        <v>48536</v>
      </c>
      <c r="C55" s="19">
        <f t="shared" si="18"/>
        <v>-0.11640323655853939</v>
      </c>
      <c r="D55" s="19">
        <f t="shared" si="1"/>
        <v>0.11640323655853939</v>
      </c>
      <c r="E55" s="17">
        <v>1</v>
      </c>
      <c r="F55" s="19">
        <f t="shared" si="19"/>
        <v>9.928053521814164E-3</v>
      </c>
      <c r="G55" s="19">
        <f t="shared" si="20"/>
        <v>1.1235955056179775E-2</v>
      </c>
      <c r="H55" s="19">
        <f t="shared" si="4"/>
        <v>-1.307901534365611E-3</v>
      </c>
      <c r="I55" s="19">
        <f t="shared" si="5"/>
        <v>1.307901534365611E-3</v>
      </c>
      <c r="J55" s="33" t="str">
        <f t="shared" si="6"/>
        <v>No</v>
      </c>
      <c r="K55" s="33" t="str">
        <f t="shared" si="7"/>
        <v>No</v>
      </c>
      <c r="L55" s="33" t="str">
        <f t="shared" si="8"/>
        <v>No</v>
      </c>
      <c r="M55" s="33" t="str">
        <f t="shared" si="9"/>
        <v>Yes</v>
      </c>
      <c r="N55" s="33" t="str">
        <f t="shared" si="10"/>
        <v>No</v>
      </c>
      <c r="O55" s="33" t="str">
        <f t="shared" si="11"/>
        <v>No</v>
      </c>
      <c r="P55" s="33" t="str">
        <f t="shared" si="12"/>
        <v>No</v>
      </c>
      <c r="Q55" s="33" t="str">
        <f t="shared" si="13"/>
        <v>No</v>
      </c>
      <c r="R55" s="33" t="str">
        <f t="shared" si="14"/>
        <v>No</v>
      </c>
      <c r="S55" s="33" t="str">
        <f t="shared" si="15"/>
        <v>No</v>
      </c>
      <c r="T55" s="33" t="str">
        <f t="shared" si="16"/>
        <v>No</v>
      </c>
      <c r="U55" s="33" t="str">
        <f t="shared" si="17"/>
        <v>No</v>
      </c>
    </row>
    <row r="56" spans="1:21" ht="15.6">
      <c r="A56" s="36" t="s">
        <v>161</v>
      </c>
      <c r="B56" s="40">
        <v>49542</v>
      </c>
      <c r="C56" s="19">
        <f t="shared" si="18"/>
        <v>-9.8089029701317748E-2</v>
      </c>
      <c r="D56" s="19">
        <f t="shared" si="1"/>
        <v>9.8089029701317748E-2</v>
      </c>
      <c r="E56" s="17">
        <v>1</v>
      </c>
      <c r="F56" s="19">
        <f t="shared" si="19"/>
        <v>1.0133831126951487E-2</v>
      </c>
      <c r="G56" s="19">
        <f t="shared" si="20"/>
        <v>1.1235955056179775E-2</v>
      </c>
      <c r="H56" s="19">
        <f t="shared" si="4"/>
        <v>-1.1021239292282881E-3</v>
      </c>
      <c r="I56" s="19">
        <f t="shared" si="5"/>
        <v>1.1021239292282881E-3</v>
      </c>
      <c r="J56" s="33" t="str">
        <f t="shared" si="6"/>
        <v>No</v>
      </c>
      <c r="K56" s="33" t="str">
        <f t="shared" si="7"/>
        <v>No</v>
      </c>
      <c r="L56" s="33" t="str">
        <f t="shared" si="8"/>
        <v>No</v>
      </c>
      <c r="M56" s="33" t="str">
        <f t="shared" si="9"/>
        <v>No</v>
      </c>
      <c r="N56" s="33" t="str">
        <f t="shared" si="10"/>
        <v>Yes</v>
      </c>
      <c r="O56" s="33" t="str">
        <f t="shared" si="11"/>
        <v>No</v>
      </c>
      <c r="P56" s="33" t="str">
        <f t="shared" si="12"/>
        <v>No</v>
      </c>
      <c r="Q56" s="33" t="str">
        <f t="shared" si="13"/>
        <v>No</v>
      </c>
      <c r="R56" s="33" t="str">
        <f t="shared" si="14"/>
        <v>No</v>
      </c>
      <c r="S56" s="33" t="str">
        <f t="shared" si="15"/>
        <v>No</v>
      </c>
      <c r="T56" s="33" t="str">
        <f t="shared" si="16"/>
        <v>No</v>
      </c>
      <c r="U56" s="33" t="str">
        <f t="shared" si="17"/>
        <v>No</v>
      </c>
    </row>
    <row r="57" spans="1:21" ht="15.6">
      <c r="A57" s="36" t="s">
        <v>135</v>
      </c>
      <c r="B57" s="40">
        <v>55713</v>
      </c>
      <c r="C57" s="19">
        <f t="shared" si="18"/>
        <v>1.4253883336370843E-2</v>
      </c>
      <c r="D57" s="19">
        <f t="shared" si="1"/>
        <v>1.4253883336370843E-2</v>
      </c>
      <c r="E57" s="17">
        <v>1</v>
      </c>
      <c r="F57" s="19">
        <f t="shared" si="19"/>
        <v>1.1396111048723269E-2</v>
      </c>
      <c r="G57" s="19">
        <f t="shared" si="20"/>
        <v>1.1235955056179775E-2</v>
      </c>
      <c r="H57" s="19">
        <f t="shared" si="4"/>
        <v>1.6015599254349394E-4</v>
      </c>
      <c r="I57" s="19">
        <f t="shared" si="5"/>
        <v>1.6015599254349394E-4</v>
      </c>
      <c r="J57" s="33" t="str">
        <f t="shared" si="6"/>
        <v>No</v>
      </c>
      <c r="K57" s="33" t="str">
        <f t="shared" si="7"/>
        <v>No</v>
      </c>
      <c r="L57" s="33" t="str">
        <f t="shared" si="8"/>
        <v>No</v>
      </c>
      <c r="M57" s="33" t="str">
        <f t="shared" si="9"/>
        <v>No</v>
      </c>
      <c r="N57" s="33" t="str">
        <f t="shared" si="10"/>
        <v>No</v>
      </c>
      <c r="O57" s="33" t="str">
        <f t="shared" si="11"/>
        <v>No</v>
      </c>
      <c r="P57" s="33" t="str">
        <f t="shared" si="12"/>
        <v>Yes</v>
      </c>
      <c r="Q57" s="33" t="str">
        <f t="shared" si="13"/>
        <v>No</v>
      </c>
      <c r="R57" s="33" t="str">
        <f t="shared" si="14"/>
        <v>No</v>
      </c>
      <c r="S57" s="33" t="str">
        <f t="shared" si="15"/>
        <v>No</v>
      </c>
      <c r="T57" s="33" t="str">
        <f t="shared" si="16"/>
        <v>No</v>
      </c>
      <c r="U57" s="33" t="str">
        <f t="shared" si="17"/>
        <v>No</v>
      </c>
    </row>
    <row r="58" spans="1:21" ht="15.6">
      <c r="A58" s="36" t="s">
        <v>134</v>
      </c>
      <c r="B58" s="40">
        <v>30446</v>
      </c>
      <c r="C58" s="19">
        <f t="shared" si="18"/>
        <v>-0.44573127040261434</v>
      </c>
      <c r="D58" s="19">
        <f t="shared" si="1"/>
        <v>0.44573127040261434</v>
      </c>
      <c r="E58" s="17">
        <v>1</v>
      </c>
      <c r="F58" s="19">
        <f t="shared" si="19"/>
        <v>6.2277385348020863E-3</v>
      </c>
      <c r="G58" s="19">
        <f t="shared" si="20"/>
        <v>1.1235955056179775E-2</v>
      </c>
      <c r="H58" s="19">
        <f t="shared" si="4"/>
        <v>-5.0082165213776886E-3</v>
      </c>
      <c r="I58" s="19">
        <f t="shared" si="5"/>
        <v>5.0082165213776886E-3</v>
      </c>
      <c r="J58" s="33" t="str">
        <f t="shared" si="6"/>
        <v>Yes</v>
      </c>
      <c r="K58" s="33" t="str">
        <f t="shared" si="7"/>
        <v>No</v>
      </c>
      <c r="L58" s="33" t="str">
        <f t="shared" si="8"/>
        <v>No</v>
      </c>
      <c r="M58" s="33" t="str">
        <f t="shared" si="9"/>
        <v>No</v>
      </c>
      <c r="N58" s="33" t="str">
        <f t="shared" si="10"/>
        <v>No</v>
      </c>
      <c r="O58" s="33" t="str">
        <f t="shared" si="11"/>
        <v>No</v>
      </c>
      <c r="P58" s="33" t="str">
        <f t="shared" si="12"/>
        <v>No</v>
      </c>
      <c r="Q58" s="33" t="str">
        <f t="shared" si="13"/>
        <v>No</v>
      </c>
      <c r="R58" s="33" t="str">
        <f t="shared" si="14"/>
        <v>No</v>
      </c>
      <c r="S58" s="33" t="str">
        <f t="shared" si="15"/>
        <v>No</v>
      </c>
      <c r="T58" s="33" t="str">
        <f t="shared" si="16"/>
        <v>No</v>
      </c>
      <c r="U58" s="33" t="str">
        <f t="shared" si="17"/>
        <v>No</v>
      </c>
    </row>
    <row r="59" spans="1:21" ht="15.6">
      <c r="A59" s="36" t="s">
        <v>83</v>
      </c>
      <c r="B59" s="40">
        <v>52982</v>
      </c>
      <c r="C59" s="19">
        <f t="shared" si="18"/>
        <v>-3.5463908837657279E-2</v>
      </c>
      <c r="D59" s="19">
        <f t="shared" si="1"/>
        <v>3.5463908837657279E-2</v>
      </c>
      <c r="E59" s="17">
        <v>1</v>
      </c>
      <c r="F59" s="19">
        <f t="shared" si="19"/>
        <v>1.0837484170363402E-2</v>
      </c>
      <c r="G59" s="19">
        <f t="shared" si="20"/>
        <v>1.1235955056179775E-2</v>
      </c>
      <c r="H59" s="19">
        <f t="shared" si="4"/>
        <v>-3.984708858163731E-4</v>
      </c>
      <c r="I59" s="19">
        <f t="shared" si="5"/>
        <v>3.984708858163731E-4</v>
      </c>
      <c r="J59" s="33" t="str">
        <f t="shared" si="6"/>
        <v>No</v>
      </c>
      <c r="K59" s="33" t="str">
        <f t="shared" si="7"/>
        <v>No</v>
      </c>
      <c r="L59" s="33" t="str">
        <f t="shared" si="8"/>
        <v>No</v>
      </c>
      <c r="M59" s="33" t="str">
        <f t="shared" si="9"/>
        <v>No</v>
      </c>
      <c r="N59" s="33" t="str">
        <f t="shared" si="10"/>
        <v>No</v>
      </c>
      <c r="O59" s="33" t="str">
        <f t="shared" si="11"/>
        <v>Yes</v>
      </c>
      <c r="P59" s="33" t="str">
        <f t="shared" si="12"/>
        <v>No</v>
      </c>
      <c r="Q59" s="33" t="str">
        <f t="shared" si="13"/>
        <v>No</v>
      </c>
      <c r="R59" s="33" t="str">
        <f t="shared" si="14"/>
        <v>No</v>
      </c>
      <c r="S59" s="33" t="str">
        <f t="shared" si="15"/>
        <v>No</v>
      </c>
      <c r="T59" s="33" t="str">
        <f t="shared" si="16"/>
        <v>No</v>
      </c>
      <c r="U59" s="33" t="str">
        <f t="shared" si="17"/>
        <v>No</v>
      </c>
    </row>
    <row r="60" spans="1:21" ht="15.6">
      <c r="A60" s="36" t="s">
        <v>86</v>
      </c>
      <c r="B60" s="40">
        <v>51370</v>
      </c>
      <c r="C60" s="19">
        <f t="shared" si="18"/>
        <v>-6.48103317540005E-2</v>
      </c>
      <c r="D60" s="19">
        <f t="shared" si="1"/>
        <v>6.48103317540005E-2</v>
      </c>
      <c r="E60" s="17">
        <v>1</v>
      </c>
      <c r="F60" s="19">
        <f t="shared" si="19"/>
        <v>1.0507749081415725E-2</v>
      </c>
      <c r="G60" s="19">
        <f t="shared" si="20"/>
        <v>1.1235955056179775E-2</v>
      </c>
      <c r="H60" s="19">
        <f t="shared" si="4"/>
        <v>-7.2820597476404986E-4</v>
      </c>
      <c r="I60" s="19">
        <f t="shared" si="5"/>
        <v>7.2820597476404986E-4</v>
      </c>
      <c r="J60" s="33" t="str">
        <f t="shared" si="6"/>
        <v>No</v>
      </c>
      <c r="K60" s="33" t="str">
        <f t="shared" si="7"/>
        <v>No</v>
      </c>
      <c r="L60" s="33" t="str">
        <f t="shared" si="8"/>
        <v>No</v>
      </c>
      <c r="M60" s="33" t="str">
        <f t="shared" si="9"/>
        <v>No</v>
      </c>
      <c r="N60" s="33" t="str">
        <f t="shared" si="10"/>
        <v>Yes</v>
      </c>
      <c r="O60" s="33" t="str">
        <f t="shared" si="11"/>
        <v>No</v>
      </c>
      <c r="P60" s="33" t="str">
        <f t="shared" si="12"/>
        <v>No</v>
      </c>
      <c r="Q60" s="33" t="str">
        <f t="shared" si="13"/>
        <v>No</v>
      </c>
      <c r="R60" s="33" t="str">
        <f t="shared" si="14"/>
        <v>No</v>
      </c>
      <c r="S60" s="33" t="str">
        <f t="shared" si="15"/>
        <v>No</v>
      </c>
      <c r="T60" s="33" t="str">
        <f t="shared" si="16"/>
        <v>No</v>
      </c>
      <c r="U60" s="33" t="str">
        <f t="shared" si="17"/>
        <v>No</v>
      </c>
    </row>
    <row r="61" spans="1:21" ht="15.6">
      <c r="A61" s="36" t="s">
        <v>114</v>
      </c>
      <c r="B61" s="40">
        <v>44719</v>
      </c>
      <c r="C61" s="19">
        <f t="shared" si="18"/>
        <v>-0.18589163374940915</v>
      </c>
      <c r="D61" s="19">
        <f t="shared" si="1"/>
        <v>0.18589163374940915</v>
      </c>
      <c r="E61" s="17">
        <v>1</v>
      </c>
      <c r="F61" s="19">
        <f t="shared" si="19"/>
        <v>9.1472850140515826E-3</v>
      </c>
      <c r="G61" s="19">
        <f t="shared" si="20"/>
        <v>1.1235955056179775E-2</v>
      </c>
      <c r="H61" s="19">
        <f t="shared" si="4"/>
        <v>-2.0886700421281924E-3</v>
      </c>
      <c r="I61" s="19">
        <f t="shared" si="5"/>
        <v>2.0886700421281924E-3</v>
      </c>
      <c r="J61" s="33" t="str">
        <f t="shared" si="6"/>
        <v>No</v>
      </c>
      <c r="K61" s="33" t="str">
        <f t="shared" si="7"/>
        <v>No</v>
      </c>
      <c r="L61" s="33" t="str">
        <f t="shared" si="8"/>
        <v>Yes</v>
      </c>
      <c r="M61" s="33" t="str">
        <f t="shared" si="9"/>
        <v>No</v>
      </c>
      <c r="N61" s="33" t="str">
        <f t="shared" si="10"/>
        <v>No</v>
      </c>
      <c r="O61" s="33" t="str">
        <f t="shared" si="11"/>
        <v>No</v>
      </c>
      <c r="P61" s="33" t="str">
        <f t="shared" si="12"/>
        <v>No</v>
      </c>
      <c r="Q61" s="33" t="str">
        <f t="shared" si="13"/>
        <v>No</v>
      </c>
      <c r="R61" s="33" t="str">
        <f t="shared" si="14"/>
        <v>No</v>
      </c>
      <c r="S61" s="33" t="str">
        <f t="shared" si="15"/>
        <v>No</v>
      </c>
      <c r="T61" s="33" t="str">
        <f t="shared" si="16"/>
        <v>No</v>
      </c>
      <c r="U61" s="33" t="str">
        <f t="shared" si="17"/>
        <v>No</v>
      </c>
    </row>
    <row r="62" spans="1:21" ht="15.6">
      <c r="A62" s="36" t="s">
        <v>113</v>
      </c>
      <c r="B62" s="40">
        <v>46721</v>
      </c>
      <c r="C62" s="19">
        <f t="shared" si="18"/>
        <v>-0.14944526980491837</v>
      </c>
      <c r="D62" s="19">
        <f t="shared" si="1"/>
        <v>0.14944526980491837</v>
      </c>
      <c r="E62" s="17">
        <v>1</v>
      </c>
      <c r="F62" s="19">
        <f t="shared" si="19"/>
        <v>9.5567947212930517E-3</v>
      </c>
      <c r="G62" s="19">
        <f t="shared" si="20"/>
        <v>1.1235955056179775E-2</v>
      </c>
      <c r="H62" s="19">
        <f t="shared" si="4"/>
        <v>-1.6791603348867232E-3</v>
      </c>
      <c r="I62" s="19">
        <f t="shared" si="5"/>
        <v>1.6791603348867232E-3</v>
      </c>
      <c r="J62" s="33" t="str">
        <f t="shared" si="6"/>
        <v>No</v>
      </c>
      <c r="K62" s="33" t="str">
        <f t="shared" si="7"/>
        <v>No</v>
      </c>
      <c r="L62" s="33" t="str">
        <f t="shared" si="8"/>
        <v>No</v>
      </c>
      <c r="M62" s="33" t="str">
        <f t="shared" si="9"/>
        <v>Yes</v>
      </c>
      <c r="N62" s="33" t="str">
        <f t="shared" si="10"/>
        <v>No</v>
      </c>
      <c r="O62" s="33" t="str">
        <f t="shared" si="11"/>
        <v>No</v>
      </c>
      <c r="P62" s="33" t="str">
        <f t="shared" si="12"/>
        <v>No</v>
      </c>
      <c r="Q62" s="33" t="str">
        <f t="shared" si="13"/>
        <v>No</v>
      </c>
      <c r="R62" s="33" t="str">
        <f t="shared" si="14"/>
        <v>No</v>
      </c>
      <c r="S62" s="33" t="str">
        <f t="shared" si="15"/>
        <v>No</v>
      </c>
      <c r="T62" s="33" t="str">
        <f t="shared" si="16"/>
        <v>No</v>
      </c>
      <c r="U62" s="33" t="str">
        <f t="shared" si="17"/>
        <v>No</v>
      </c>
    </row>
    <row r="63" spans="1:21" ht="15.6">
      <c r="A63" s="36" t="s">
        <v>103</v>
      </c>
      <c r="B63" s="40">
        <v>54274</v>
      </c>
      <c r="C63" s="19">
        <f t="shared" si="18"/>
        <v>-1.1943078559794103E-2</v>
      </c>
      <c r="D63" s="19">
        <f t="shared" si="1"/>
        <v>1.1943078559794103E-2</v>
      </c>
      <c r="E63" s="17">
        <v>1</v>
      </c>
      <c r="F63" s="19">
        <f t="shared" si="19"/>
        <v>1.1101763162249504E-2</v>
      </c>
      <c r="G63" s="19">
        <f t="shared" si="20"/>
        <v>1.1235955056179775E-2</v>
      </c>
      <c r="H63" s="19">
        <f t="shared" si="4"/>
        <v>-1.341918939302706E-4</v>
      </c>
      <c r="I63" s="19">
        <f t="shared" si="5"/>
        <v>1.341918939302706E-4</v>
      </c>
      <c r="J63" s="33" t="str">
        <f t="shared" si="6"/>
        <v>No</v>
      </c>
      <c r="K63" s="33" t="str">
        <f t="shared" si="7"/>
        <v>No</v>
      </c>
      <c r="L63" s="33" t="str">
        <f t="shared" si="8"/>
        <v>No</v>
      </c>
      <c r="M63" s="33" t="str">
        <f t="shared" si="9"/>
        <v>No</v>
      </c>
      <c r="N63" s="33" t="str">
        <f t="shared" si="10"/>
        <v>No</v>
      </c>
      <c r="O63" s="33" t="str">
        <f t="shared" si="11"/>
        <v>Yes</v>
      </c>
      <c r="P63" s="33" t="str">
        <f t="shared" si="12"/>
        <v>No</v>
      </c>
      <c r="Q63" s="33" t="str">
        <f t="shared" si="13"/>
        <v>No</v>
      </c>
      <c r="R63" s="33" t="str">
        <f t="shared" si="14"/>
        <v>No</v>
      </c>
      <c r="S63" s="33" t="str">
        <f t="shared" si="15"/>
        <v>No</v>
      </c>
      <c r="T63" s="33" t="str">
        <f t="shared" si="16"/>
        <v>No</v>
      </c>
      <c r="U63" s="33" t="str">
        <f t="shared" si="17"/>
        <v>No</v>
      </c>
    </row>
    <row r="64" spans="1:21" ht="15.6">
      <c r="A64" s="36" t="s">
        <v>117</v>
      </c>
      <c r="B64" s="40">
        <v>50352</v>
      </c>
      <c r="C64" s="19">
        <f t="shared" si="18"/>
        <v>-8.3342998335165133E-2</v>
      </c>
      <c r="D64" s="19">
        <f t="shared" si="1"/>
        <v>8.3342998335165133E-2</v>
      </c>
      <c r="E64" s="17">
        <v>1</v>
      </c>
      <c r="F64" s="19">
        <f t="shared" si="19"/>
        <v>1.0299516872638595E-2</v>
      </c>
      <c r="G64" s="19">
        <f t="shared" si="20"/>
        <v>1.1235955056179775E-2</v>
      </c>
      <c r="H64" s="19">
        <f t="shared" si="4"/>
        <v>-9.3643818354118002E-4</v>
      </c>
      <c r="I64" s="19">
        <f t="shared" si="5"/>
        <v>9.3643818354118002E-4</v>
      </c>
      <c r="J64" s="33" t="str">
        <f t="shared" si="6"/>
        <v>No</v>
      </c>
      <c r="K64" s="33" t="str">
        <f t="shared" si="7"/>
        <v>No</v>
      </c>
      <c r="L64" s="33" t="str">
        <f t="shared" si="8"/>
        <v>No</v>
      </c>
      <c r="M64" s="33" t="str">
        <f t="shared" si="9"/>
        <v>No</v>
      </c>
      <c r="N64" s="33" t="str">
        <f t="shared" si="10"/>
        <v>Yes</v>
      </c>
      <c r="O64" s="33" t="str">
        <f t="shared" si="11"/>
        <v>No</v>
      </c>
      <c r="P64" s="33" t="str">
        <f t="shared" si="12"/>
        <v>No</v>
      </c>
      <c r="Q64" s="33" t="str">
        <f t="shared" si="13"/>
        <v>No</v>
      </c>
      <c r="R64" s="33" t="str">
        <f t="shared" si="14"/>
        <v>No</v>
      </c>
      <c r="S64" s="33" t="str">
        <f t="shared" si="15"/>
        <v>No</v>
      </c>
      <c r="T64" s="33" t="str">
        <f t="shared" si="16"/>
        <v>No</v>
      </c>
      <c r="U64" s="33" t="str">
        <f t="shared" si="17"/>
        <v>No</v>
      </c>
    </row>
    <row r="65" spans="1:21" ht="15.6">
      <c r="A65" s="36" t="s">
        <v>120</v>
      </c>
      <c r="B65" s="40">
        <v>52041</v>
      </c>
      <c r="C65" s="19">
        <f t="shared" si="18"/>
        <v>-5.2594792190187659E-2</v>
      </c>
      <c r="D65" s="19">
        <f t="shared" si="1"/>
        <v>5.2594792190187659E-2</v>
      </c>
      <c r="E65" s="17">
        <v>1</v>
      </c>
      <c r="F65" s="19">
        <f t="shared" si="19"/>
        <v>1.0645002334941712E-2</v>
      </c>
      <c r="G65" s="19">
        <f t="shared" si="20"/>
        <v>1.1235955056179775E-2</v>
      </c>
      <c r="H65" s="19">
        <f t="shared" si="4"/>
        <v>-5.9095272123806282E-4</v>
      </c>
      <c r="I65" s="19">
        <f t="shared" si="5"/>
        <v>5.9095272123806282E-4</v>
      </c>
      <c r="J65" s="33" t="str">
        <f t="shared" si="6"/>
        <v>No</v>
      </c>
      <c r="K65" s="33" t="str">
        <f t="shared" si="7"/>
        <v>No</v>
      </c>
      <c r="L65" s="33" t="str">
        <f t="shared" si="8"/>
        <v>No</v>
      </c>
      <c r="M65" s="33" t="str">
        <f t="shared" si="9"/>
        <v>No</v>
      </c>
      <c r="N65" s="33" t="str">
        <f t="shared" si="10"/>
        <v>Yes</v>
      </c>
      <c r="O65" s="33" t="str">
        <f t="shared" si="11"/>
        <v>No</v>
      </c>
      <c r="P65" s="33" t="str">
        <f t="shared" si="12"/>
        <v>No</v>
      </c>
      <c r="Q65" s="33" t="str">
        <f t="shared" si="13"/>
        <v>No</v>
      </c>
      <c r="R65" s="33" t="str">
        <f t="shared" si="14"/>
        <v>No</v>
      </c>
      <c r="S65" s="33" t="str">
        <f t="shared" si="15"/>
        <v>No</v>
      </c>
      <c r="T65" s="33" t="str">
        <f t="shared" si="16"/>
        <v>No</v>
      </c>
      <c r="U65" s="33" t="str">
        <f t="shared" si="17"/>
        <v>No</v>
      </c>
    </row>
    <row r="66" spans="1:21" ht="15.6">
      <c r="A66" s="36" t="s">
        <v>162</v>
      </c>
      <c r="B66" s="40">
        <v>54375</v>
      </c>
      <c r="C66" s="19">
        <f t="shared" ref="C66:C97" si="21">(B66-C$91)/C$91</f>
        <v>-1.0104375883273838E-2</v>
      </c>
      <c r="D66" s="19">
        <f t="shared" ref="D66:D90" si="22">ABS(C66)</f>
        <v>1.0104375883273838E-2</v>
      </c>
      <c r="E66" s="17">
        <v>1</v>
      </c>
      <c r="F66" s="19">
        <f t="shared" ref="F66:F90" si="23">B66/B$91</f>
        <v>1.1122422742884564E-2</v>
      </c>
      <c r="G66" s="19">
        <f t="shared" ref="G66:G90" si="24">E66/E$91</f>
        <v>1.1235955056179775E-2</v>
      </c>
      <c r="H66" s="19">
        <f t="shared" ref="H66:H90" si="25">F66-G66</f>
        <v>-1.1353231329521048E-4</v>
      </c>
      <c r="I66" s="19">
        <f t="shared" ref="I66:I90" si="26">ABS(H66)</f>
        <v>1.1353231329521048E-4</v>
      </c>
      <c r="J66" s="33" t="str">
        <f t="shared" ref="J66:J90" si="27">IF(C66&lt;-0.25, "Yes","No")</f>
        <v>No</v>
      </c>
      <c r="K66" s="33" t="str">
        <f t="shared" ref="K66:K90" si="28">IF(AND(C66&gt;-0.25,C66&lt;-0.2),"Yes", "No")</f>
        <v>No</v>
      </c>
      <c r="L66" s="33" t="str">
        <f t="shared" ref="L66:L90" si="29">IF(AND(C66&gt;-0.2,C66&lt;-0.15),"Yes", "No")</f>
        <v>No</v>
      </c>
      <c r="M66" s="33" t="str">
        <f t="shared" ref="M66:M90" si="30">IF(AND(C66&gt;-0.15,C66&lt;-0.1),"Yes", "No")</f>
        <v>No</v>
      </c>
      <c r="N66" s="33" t="str">
        <f t="shared" ref="N66:N90" si="31">IF(AND(C66&gt;-0.1,C66&lt;-0.05),"Yes", "No")</f>
        <v>No</v>
      </c>
      <c r="O66" s="33" t="str">
        <f t="shared" ref="O66:O90" si="32">IF(AND(C66&gt;-0.05,C66&lt;0),"Yes", "No")</f>
        <v>Yes</v>
      </c>
      <c r="P66" s="33" t="str">
        <f t="shared" ref="P66:P90" si="33">IF(AND(C66&gt;0, C66&lt;0.05),"Yes", "No")</f>
        <v>No</v>
      </c>
      <c r="Q66" s="33" t="str">
        <f t="shared" ref="Q66:Q90" si="34">IF(AND(C66&gt;0.05, C66&lt;0.1),"Yes", "No")</f>
        <v>No</v>
      </c>
      <c r="R66" s="33" t="str">
        <f t="shared" ref="R66:R90" si="35">IF(AND(C66&gt;0.1, C66&lt;0.15),"Yes", "No")</f>
        <v>No</v>
      </c>
      <c r="S66" s="33" t="str">
        <f t="shared" ref="S66:S90" si="36">IF(AND(C66&gt;0.15, C66&lt;0.2),"Yes", "No")</f>
        <v>No</v>
      </c>
      <c r="T66" s="33" t="str">
        <f t="shared" ref="T66:T90" si="37">IF(AND(C66&gt;0.2, C66&lt;0.25),"Yes", "No")</f>
        <v>No</v>
      </c>
      <c r="U66" s="33" t="str">
        <f t="shared" ref="U66:U90" si="38">IF(C66&gt;0.25, "Yes","No")</f>
        <v>No</v>
      </c>
    </row>
    <row r="67" spans="1:21" ht="15.6">
      <c r="A67" s="36" t="s">
        <v>118</v>
      </c>
      <c r="B67" s="40">
        <v>47017</v>
      </c>
      <c r="C67" s="19">
        <f t="shared" si="21"/>
        <v>-0.14405659661432435</v>
      </c>
      <c r="D67" s="19">
        <f t="shared" si="22"/>
        <v>0.14405659661432435</v>
      </c>
      <c r="E67" s="17">
        <v>1</v>
      </c>
      <c r="F67" s="19">
        <f t="shared" si="23"/>
        <v>9.617341611075008E-3</v>
      </c>
      <c r="G67" s="19">
        <f t="shared" si="24"/>
        <v>1.1235955056179775E-2</v>
      </c>
      <c r="H67" s="19">
        <f t="shared" si="25"/>
        <v>-1.6186134451047669E-3</v>
      </c>
      <c r="I67" s="19">
        <f t="shared" si="26"/>
        <v>1.6186134451047669E-3</v>
      </c>
      <c r="J67" s="33" t="str">
        <f t="shared" si="27"/>
        <v>No</v>
      </c>
      <c r="K67" s="33" t="str">
        <f t="shared" si="28"/>
        <v>No</v>
      </c>
      <c r="L67" s="33" t="str">
        <f t="shared" si="29"/>
        <v>No</v>
      </c>
      <c r="M67" s="33" t="str">
        <f t="shared" si="30"/>
        <v>Yes</v>
      </c>
      <c r="N67" s="33" t="str">
        <f t="shared" si="31"/>
        <v>No</v>
      </c>
      <c r="O67" s="33" t="str">
        <f t="shared" si="32"/>
        <v>No</v>
      </c>
      <c r="P67" s="33" t="str">
        <f t="shared" si="33"/>
        <v>No</v>
      </c>
      <c r="Q67" s="33" t="str">
        <f t="shared" si="34"/>
        <v>No</v>
      </c>
      <c r="R67" s="33" t="str">
        <f t="shared" si="35"/>
        <v>No</v>
      </c>
      <c r="S67" s="33" t="str">
        <f t="shared" si="36"/>
        <v>No</v>
      </c>
      <c r="T67" s="33" t="str">
        <f t="shared" si="37"/>
        <v>No</v>
      </c>
      <c r="U67" s="33" t="str">
        <f t="shared" si="38"/>
        <v>No</v>
      </c>
    </row>
    <row r="68" spans="1:21" ht="15.6">
      <c r="A68" s="36" t="s">
        <v>163</v>
      </c>
      <c r="B68" s="40">
        <v>52328</v>
      </c>
      <c r="C68" s="19">
        <f t="shared" si="21"/>
        <v>-4.7369963792550866E-2</v>
      </c>
      <c r="D68" s="19">
        <f t="shared" si="22"/>
        <v>4.7369963792550866E-2</v>
      </c>
      <c r="E68" s="17">
        <v>1</v>
      </c>
      <c r="F68" s="19">
        <f t="shared" si="23"/>
        <v>1.070370827199381E-2</v>
      </c>
      <c r="G68" s="19">
        <f t="shared" si="24"/>
        <v>1.1235955056179775E-2</v>
      </c>
      <c r="H68" s="19">
        <f t="shared" si="25"/>
        <v>-5.3224678418596454E-4</v>
      </c>
      <c r="I68" s="19">
        <f t="shared" si="26"/>
        <v>5.3224678418596454E-4</v>
      </c>
      <c r="J68" s="33" t="str">
        <f t="shared" si="27"/>
        <v>No</v>
      </c>
      <c r="K68" s="33" t="str">
        <f t="shared" si="28"/>
        <v>No</v>
      </c>
      <c r="L68" s="33" t="str">
        <f t="shared" si="29"/>
        <v>No</v>
      </c>
      <c r="M68" s="33" t="str">
        <f t="shared" si="30"/>
        <v>No</v>
      </c>
      <c r="N68" s="33" t="str">
        <f t="shared" si="31"/>
        <v>No</v>
      </c>
      <c r="O68" s="33" t="str">
        <f t="shared" si="32"/>
        <v>Yes</v>
      </c>
      <c r="P68" s="33" t="str">
        <f t="shared" si="33"/>
        <v>No</v>
      </c>
      <c r="Q68" s="33" t="str">
        <f t="shared" si="34"/>
        <v>No</v>
      </c>
      <c r="R68" s="33" t="str">
        <f t="shared" si="35"/>
        <v>No</v>
      </c>
      <c r="S68" s="33" t="str">
        <f t="shared" si="36"/>
        <v>No</v>
      </c>
      <c r="T68" s="33" t="str">
        <f t="shared" si="37"/>
        <v>No</v>
      </c>
      <c r="U68" s="33" t="str">
        <f t="shared" si="38"/>
        <v>No</v>
      </c>
    </row>
    <row r="69" spans="1:21" ht="15.6">
      <c r="A69" s="36" t="s">
        <v>136</v>
      </c>
      <c r="B69" s="40">
        <v>30011</v>
      </c>
      <c r="C69" s="19">
        <f t="shared" si="21"/>
        <v>-0.45365043539554817</v>
      </c>
      <c r="D69" s="19">
        <f t="shared" si="22"/>
        <v>0.45365043539554817</v>
      </c>
      <c r="E69" s="17">
        <v>1</v>
      </c>
      <c r="F69" s="19">
        <f t="shared" si="23"/>
        <v>6.1387591528590099E-3</v>
      </c>
      <c r="G69" s="19">
        <f t="shared" si="24"/>
        <v>1.1235955056179775E-2</v>
      </c>
      <c r="H69" s="19">
        <f t="shared" si="25"/>
        <v>-5.0971959033207651E-3</v>
      </c>
      <c r="I69" s="19">
        <f t="shared" si="26"/>
        <v>5.0971959033207651E-3</v>
      </c>
      <c r="J69" s="33" t="str">
        <f t="shared" si="27"/>
        <v>Yes</v>
      </c>
      <c r="K69" s="33" t="str">
        <f t="shared" si="28"/>
        <v>No</v>
      </c>
      <c r="L69" s="33" t="str">
        <f t="shared" si="29"/>
        <v>No</v>
      </c>
      <c r="M69" s="33" t="str">
        <f t="shared" si="30"/>
        <v>No</v>
      </c>
      <c r="N69" s="33" t="str">
        <f t="shared" si="31"/>
        <v>No</v>
      </c>
      <c r="O69" s="33" t="str">
        <f t="shared" si="32"/>
        <v>No</v>
      </c>
      <c r="P69" s="33" t="str">
        <f t="shared" si="33"/>
        <v>No</v>
      </c>
      <c r="Q69" s="33" t="str">
        <f t="shared" si="34"/>
        <v>No</v>
      </c>
      <c r="R69" s="33" t="str">
        <f t="shared" si="35"/>
        <v>No</v>
      </c>
      <c r="S69" s="33" t="str">
        <f t="shared" si="36"/>
        <v>No</v>
      </c>
      <c r="T69" s="33" t="str">
        <f t="shared" si="37"/>
        <v>No</v>
      </c>
      <c r="U69" s="33" t="str">
        <f t="shared" si="38"/>
        <v>No</v>
      </c>
    </row>
    <row r="70" spans="1:21" ht="15.6">
      <c r="A70" s="36" t="s">
        <v>164</v>
      </c>
      <c r="B70" s="40">
        <v>51831</v>
      </c>
      <c r="C70" s="19">
        <f t="shared" si="21"/>
        <v>-5.6417837359190183E-2</v>
      </c>
      <c r="D70" s="19">
        <f t="shared" si="22"/>
        <v>5.6417837359190183E-2</v>
      </c>
      <c r="E70" s="17">
        <v>1</v>
      </c>
      <c r="F70" s="19">
        <f t="shared" si="23"/>
        <v>1.0602046771245054E-2</v>
      </c>
      <c r="G70" s="19">
        <f t="shared" si="24"/>
        <v>1.1235955056179775E-2</v>
      </c>
      <c r="H70" s="19">
        <f t="shared" si="25"/>
        <v>-6.3390828493472065E-4</v>
      </c>
      <c r="I70" s="19">
        <f t="shared" si="26"/>
        <v>6.3390828493472065E-4</v>
      </c>
      <c r="J70" s="33" t="str">
        <f t="shared" si="27"/>
        <v>No</v>
      </c>
      <c r="K70" s="33" t="str">
        <f t="shared" si="28"/>
        <v>No</v>
      </c>
      <c r="L70" s="33" t="str">
        <f t="shared" si="29"/>
        <v>No</v>
      </c>
      <c r="M70" s="33" t="str">
        <f t="shared" si="30"/>
        <v>No</v>
      </c>
      <c r="N70" s="33" t="str">
        <f t="shared" si="31"/>
        <v>Yes</v>
      </c>
      <c r="O70" s="33" t="str">
        <f t="shared" si="32"/>
        <v>No</v>
      </c>
      <c r="P70" s="33" t="str">
        <f t="shared" si="33"/>
        <v>No</v>
      </c>
      <c r="Q70" s="33" t="str">
        <f t="shared" si="34"/>
        <v>No</v>
      </c>
      <c r="R70" s="33" t="str">
        <f t="shared" si="35"/>
        <v>No</v>
      </c>
      <c r="S70" s="33" t="str">
        <f t="shared" si="36"/>
        <v>No</v>
      </c>
      <c r="T70" s="33" t="str">
        <f t="shared" si="37"/>
        <v>No</v>
      </c>
      <c r="U70" s="33" t="str">
        <f t="shared" si="38"/>
        <v>No</v>
      </c>
    </row>
    <row r="71" spans="1:21" ht="15.6">
      <c r="A71" s="36" t="s">
        <v>165</v>
      </c>
      <c r="B71" s="40">
        <v>54564</v>
      </c>
      <c r="C71" s="19">
        <f t="shared" si="21"/>
        <v>-6.663635231171563E-3</v>
      </c>
      <c r="D71" s="19">
        <f t="shared" si="22"/>
        <v>6.663635231171563E-3</v>
      </c>
      <c r="E71" s="17">
        <v>1</v>
      </c>
      <c r="F71" s="19">
        <f t="shared" si="23"/>
        <v>1.1161082750211555E-2</v>
      </c>
      <c r="G71" s="19">
        <f t="shared" si="24"/>
        <v>1.1235955056179775E-2</v>
      </c>
      <c r="H71" s="19">
        <f t="shared" si="25"/>
        <v>-7.4872305968219643E-5</v>
      </c>
      <c r="I71" s="19">
        <f t="shared" si="26"/>
        <v>7.4872305968219643E-5</v>
      </c>
      <c r="J71" s="33" t="str">
        <f t="shared" si="27"/>
        <v>No</v>
      </c>
      <c r="K71" s="33" t="str">
        <f t="shared" si="28"/>
        <v>No</v>
      </c>
      <c r="L71" s="33" t="str">
        <f t="shared" si="29"/>
        <v>No</v>
      </c>
      <c r="M71" s="33" t="str">
        <f t="shared" si="30"/>
        <v>No</v>
      </c>
      <c r="N71" s="33" t="str">
        <f t="shared" si="31"/>
        <v>No</v>
      </c>
      <c r="O71" s="33" t="str">
        <f t="shared" si="32"/>
        <v>Yes</v>
      </c>
      <c r="P71" s="33" t="str">
        <f t="shared" si="33"/>
        <v>No</v>
      </c>
      <c r="Q71" s="33" t="str">
        <f t="shared" si="34"/>
        <v>No</v>
      </c>
      <c r="R71" s="33" t="str">
        <f t="shared" si="35"/>
        <v>No</v>
      </c>
      <c r="S71" s="33" t="str">
        <f t="shared" si="36"/>
        <v>No</v>
      </c>
      <c r="T71" s="33" t="str">
        <f t="shared" si="37"/>
        <v>No</v>
      </c>
      <c r="U71" s="33" t="str">
        <f t="shared" si="38"/>
        <v>No</v>
      </c>
    </row>
    <row r="72" spans="1:21" ht="15.6">
      <c r="A72" s="36" t="s">
        <v>166</v>
      </c>
      <c r="B72" s="40">
        <v>56212</v>
      </c>
      <c r="C72" s="19">
        <f t="shared" si="21"/>
        <v>2.3338166857000662E-2</v>
      </c>
      <c r="D72" s="19">
        <f t="shared" si="22"/>
        <v>2.3338166857000662E-2</v>
      </c>
      <c r="E72" s="17">
        <v>1</v>
      </c>
      <c r="F72" s="19">
        <f t="shared" si="23"/>
        <v>1.1498181650078659E-2</v>
      </c>
      <c r="G72" s="19">
        <f t="shared" si="24"/>
        <v>1.1235955056179775E-2</v>
      </c>
      <c r="H72" s="19">
        <f t="shared" si="25"/>
        <v>2.6222659389888402E-4</v>
      </c>
      <c r="I72" s="19">
        <f t="shared" si="26"/>
        <v>2.6222659389888402E-4</v>
      </c>
      <c r="J72" s="33" t="str">
        <f t="shared" si="27"/>
        <v>No</v>
      </c>
      <c r="K72" s="33" t="str">
        <f t="shared" si="28"/>
        <v>No</v>
      </c>
      <c r="L72" s="33" t="str">
        <f t="shared" si="29"/>
        <v>No</v>
      </c>
      <c r="M72" s="33" t="str">
        <f t="shared" si="30"/>
        <v>No</v>
      </c>
      <c r="N72" s="33" t="str">
        <f t="shared" si="31"/>
        <v>No</v>
      </c>
      <c r="O72" s="33" t="str">
        <f t="shared" si="32"/>
        <v>No</v>
      </c>
      <c r="P72" s="33" t="str">
        <f t="shared" si="33"/>
        <v>Yes</v>
      </c>
      <c r="Q72" s="33" t="str">
        <f t="shared" si="34"/>
        <v>No</v>
      </c>
      <c r="R72" s="33" t="str">
        <f t="shared" si="35"/>
        <v>No</v>
      </c>
      <c r="S72" s="33" t="str">
        <f t="shared" si="36"/>
        <v>No</v>
      </c>
      <c r="T72" s="33" t="str">
        <f t="shared" si="37"/>
        <v>No</v>
      </c>
      <c r="U72" s="33" t="str">
        <f t="shared" si="38"/>
        <v>No</v>
      </c>
    </row>
    <row r="73" spans="1:21" ht="15.6">
      <c r="A73" s="36" t="s">
        <v>167</v>
      </c>
      <c r="B73" s="40">
        <v>60906</v>
      </c>
      <c r="C73" s="19">
        <f t="shared" si="21"/>
        <v>0.1087923288727048</v>
      </c>
      <c r="D73" s="19">
        <f t="shared" si="22"/>
        <v>0.1087923288727048</v>
      </c>
      <c r="E73" s="17">
        <v>1</v>
      </c>
      <c r="F73" s="19">
        <f t="shared" si="23"/>
        <v>1.2458340773850617E-2</v>
      </c>
      <c r="G73" s="19">
        <f t="shared" si="24"/>
        <v>1.1235955056179775E-2</v>
      </c>
      <c r="H73" s="19">
        <f t="shared" si="25"/>
        <v>1.2223857176708423E-3</v>
      </c>
      <c r="I73" s="19">
        <f t="shared" si="26"/>
        <v>1.2223857176708423E-3</v>
      </c>
      <c r="J73" s="33" t="str">
        <f t="shared" si="27"/>
        <v>No</v>
      </c>
      <c r="K73" s="33" t="str">
        <f t="shared" si="28"/>
        <v>No</v>
      </c>
      <c r="L73" s="33" t="str">
        <f t="shared" si="29"/>
        <v>No</v>
      </c>
      <c r="M73" s="33" t="str">
        <f t="shared" si="30"/>
        <v>No</v>
      </c>
      <c r="N73" s="33" t="str">
        <f t="shared" si="31"/>
        <v>No</v>
      </c>
      <c r="O73" s="33" t="str">
        <f t="shared" si="32"/>
        <v>No</v>
      </c>
      <c r="P73" s="33" t="str">
        <f t="shared" si="33"/>
        <v>No</v>
      </c>
      <c r="Q73" s="33" t="str">
        <f t="shared" si="34"/>
        <v>No</v>
      </c>
      <c r="R73" s="33" t="str">
        <f t="shared" si="35"/>
        <v>Yes</v>
      </c>
      <c r="S73" s="33" t="str">
        <f t="shared" si="36"/>
        <v>No</v>
      </c>
      <c r="T73" s="33" t="str">
        <f t="shared" si="37"/>
        <v>No</v>
      </c>
      <c r="U73" s="33" t="str">
        <f t="shared" si="38"/>
        <v>No</v>
      </c>
    </row>
    <row r="74" spans="1:21" ht="15.6">
      <c r="A74" s="36" t="s">
        <v>140</v>
      </c>
      <c r="B74" s="40">
        <v>49365</v>
      </c>
      <c r="C74" s="19">
        <f t="shared" si="21"/>
        <v>-0.10131131062947703</v>
      </c>
      <c r="D74" s="19">
        <f t="shared" si="22"/>
        <v>0.10131131062947703</v>
      </c>
      <c r="E74" s="17">
        <v>1</v>
      </c>
      <c r="F74" s="19">
        <f t="shared" si="23"/>
        <v>1.0097625723264303E-2</v>
      </c>
      <c r="G74" s="19">
        <f t="shared" si="24"/>
        <v>1.1235955056179775E-2</v>
      </c>
      <c r="H74" s="19">
        <f t="shared" si="25"/>
        <v>-1.1383293329154717E-3</v>
      </c>
      <c r="I74" s="19">
        <f t="shared" si="26"/>
        <v>1.1383293329154717E-3</v>
      </c>
      <c r="J74" s="33" t="str">
        <f t="shared" si="27"/>
        <v>No</v>
      </c>
      <c r="K74" s="33" t="str">
        <f t="shared" si="28"/>
        <v>No</v>
      </c>
      <c r="L74" s="33" t="str">
        <f t="shared" si="29"/>
        <v>No</v>
      </c>
      <c r="M74" s="33" t="str">
        <f t="shared" si="30"/>
        <v>Yes</v>
      </c>
      <c r="N74" s="33" t="str">
        <f t="shared" si="31"/>
        <v>No</v>
      </c>
      <c r="O74" s="33" t="str">
        <f t="shared" si="32"/>
        <v>No</v>
      </c>
      <c r="P74" s="33" t="str">
        <f t="shared" si="33"/>
        <v>No</v>
      </c>
      <c r="Q74" s="33" t="str">
        <f t="shared" si="34"/>
        <v>No</v>
      </c>
      <c r="R74" s="33" t="str">
        <f t="shared" si="35"/>
        <v>No</v>
      </c>
      <c r="S74" s="33" t="str">
        <f t="shared" si="36"/>
        <v>No</v>
      </c>
      <c r="T74" s="33" t="str">
        <f t="shared" si="37"/>
        <v>No</v>
      </c>
      <c r="U74" s="33" t="str">
        <f t="shared" si="38"/>
        <v>No</v>
      </c>
    </row>
    <row r="75" spans="1:21" ht="15.6">
      <c r="A75" s="36" t="s">
        <v>89</v>
      </c>
      <c r="B75" s="40">
        <v>54898</v>
      </c>
      <c r="C75" s="19">
        <f t="shared" si="21"/>
        <v>-5.8317291475801767E-4</v>
      </c>
      <c r="D75" s="19">
        <f t="shared" si="22"/>
        <v>5.8317291475801767E-4</v>
      </c>
      <c r="E75" s="17">
        <v>1</v>
      </c>
      <c r="F75" s="19">
        <f t="shared" si="23"/>
        <v>1.1229402551519574E-2</v>
      </c>
      <c r="G75" s="19">
        <f t="shared" si="24"/>
        <v>1.1235955056179775E-2</v>
      </c>
      <c r="H75" s="19">
        <f t="shared" si="25"/>
        <v>-6.5525046602007281E-6</v>
      </c>
      <c r="I75" s="19">
        <f t="shared" si="26"/>
        <v>6.5525046602007281E-6</v>
      </c>
      <c r="J75" s="33" t="str">
        <f t="shared" si="27"/>
        <v>No</v>
      </c>
      <c r="K75" s="33" t="str">
        <f t="shared" si="28"/>
        <v>No</v>
      </c>
      <c r="L75" s="33" t="str">
        <f t="shared" si="29"/>
        <v>No</v>
      </c>
      <c r="M75" s="33" t="str">
        <f t="shared" si="30"/>
        <v>No</v>
      </c>
      <c r="N75" s="33" t="str">
        <f t="shared" si="31"/>
        <v>No</v>
      </c>
      <c r="O75" s="33" t="str">
        <f t="shared" si="32"/>
        <v>Yes</v>
      </c>
      <c r="P75" s="33" t="str">
        <f t="shared" si="33"/>
        <v>No</v>
      </c>
      <c r="Q75" s="33" t="str">
        <f t="shared" si="34"/>
        <v>No</v>
      </c>
      <c r="R75" s="33" t="str">
        <f t="shared" si="35"/>
        <v>No</v>
      </c>
      <c r="S75" s="33" t="str">
        <f t="shared" si="36"/>
        <v>No</v>
      </c>
      <c r="T75" s="33" t="str">
        <f t="shared" si="37"/>
        <v>No</v>
      </c>
      <c r="U75" s="33" t="str">
        <f t="shared" si="38"/>
        <v>No</v>
      </c>
    </row>
    <row r="76" spans="1:21" ht="15.6">
      <c r="A76" s="36" t="s">
        <v>88</v>
      </c>
      <c r="B76" s="40">
        <v>60690</v>
      </c>
      <c r="C76" s="19">
        <f t="shared" si="21"/>
        <v>0.10486005384173078</v>
      </c>
      <c r="D76" s="19">
        <f t="shared" si="22"/>
        <v>0.10486005384173078</v>
      </c>
      <c r="E76" s="17">
        <v>1</v>
      </c>
      <c r="F76" s="19">
        <f t="shared" si="23"/>
        <v>1.2414157908334054E-2</v>
      </c>
      <c r="G76" s="19">
        <f t="shared" si="24"/>
        <v>1.1235955056179775E-2</v>
      </c>
      <c r="H76" s="19">
        <f t="shared" si="25"/>
        <v>1.1782028521542792E-3</v>
      </c>
      <c r="I76" s="19">
        <f t="shared" si="26"/>
        <v>1.1782028521542792E-3</v>
      </c>
      <c r="J76" s="33" t="str">
        <f t="shared" si="27"/>
        <v>No</v>
      </c>
      <c r="K76" s="33" t="str">
        <f t="shared" si="28"/>
        <v>No</v>
      </c>
      <c r="L76" s="33" t="str">
        <f t="shared" si="29"/>
        <v>No</v>
      </c>
      <c r="M76" s="33" t="str">
        <f t="shared" si="30"/>
        <v>No</v>
      </c>
      <c r="N76" s="33" t="str">
        <f t="shared" si="31"/>
        <v>No</v>
      </c>
      <c r="O76" s="33" t="str">
        <f t="shared" si="32"/>
        <v>No</v>
      </c>
      <c r="P76" s="33" t="str">
        <f t="shared" si="33"/>
        <v>No</v>
      </c>
      <c r="Q76" s="33" t="str">
        <f t="shared" si="34"/>
        <v>No</v>
      </c>
      <c r="R76" s="33" t="str">
        <f t="shared" si="35"/>
        <v>Yes</v>
      </c>
      <c r="S76" s="33" t="str">
        <f t="shared" si="36"/>
        <v>No</v>
      </c>
      <c r="T76" s="33" t="str">
        <f t="shared" si="37"/>
        <v>No</v>
      </c>
      <c r="U76" s="33" t="str">
        <f t="shared" si="38"/>
        <v>No</v>
      </c>
    </row>
    <row r="77" spans="1:21" ht="15.6">
      <c r="A77" s="36" t="s">
        <v>168</v>
      </c>
      <c r="B77" s="40">
        <v>49436</v>
      </c>
      <c r="C77" s="19">
        <f t="shared" si="21"/>
        <v>-0.10001875726281426</v>
      </c>
      <c r="D77" s="19">
        <f t="shared" si="22"/>
        <v>0.10001875726281426</v>
      </c>
      <c r="E77" s="17">
        <v>1</v>
      </c>
      <c r="F77" s="19">
        <f t="shared" si="23"/>
        <v>1.011214879479984E-2</v>
      </c>
      <c r="G77" s="19">
        <f t="shared" si="24"/>
        <v>1.1235955056179775E-2</v>
      </c>
      <c r="H77" s="19">
        <f t="shared" si="25"/>
        <v>-1.1238062613799348E-3</v>
      </c>
      <c r="I77" s="19">
        <f t="shared" si="26"/>
        <v>1.1238062613799348E-3</v>
      </c>
      <c r="J77" s="33" t="str">
        <f t="shared" si="27"/>
        <v>No</v>
      </c>
      <c r="K77" s="33" t="str">
        <f t="shared" si="28"/>
        <v>No</v>
      </c>
      <c r="L77" s="33" t="str">
        <f t="shared" si="29"/>
        <v>No</v>
      </c>
      <c r="M77" s="33" t="str">
        <f t="shared" si="30"/>
        <v>Yes</v>
      </c>
      <c r="N77" s="33" t="str">
        <f t="shared" si="31"/>
        <v>No</v>
      </c>
      <c r="O77" s="33" t="str">
        <f t="shared" si="32"/>
        <v>No</v>
      </c>
      <c r="P77" s="33" t="str">
        <f t="shared" si="33"/>
        <v>No</v>
      </c>
      <c r="Q77" s="33" t="str">
        <f t="shared" si="34"/>
        <v>No</v>
      </c>
      <c r="R77" s="33" t="str">
        <f t="shared" si="35"/>
        <v>No</v>
      </c>
      <c r="S77" s="33" t="str">
        <f t="shared" si="36"/>
        <v>No</v>
      </c>
      <c r="T77" s="33" t="str">
        <f t="shared" si="37"/>
        <v>No</v>
      </c>
      <c r="U77" s="33" t="str">
        <f t="shared" si="38"/>
        <v>No</v>
      </c>
    </row>
    <row r="78" spans="1:21" ht="15.6">
      <c r="A78" s="36" t="s">
        <v>137</v>
      </c>
      <c r="B78" s="40">
        <v>43408</v>
      </c>
      <c r="C78" s="19">
        <f t="shared" si="21"/>
        <v>-0.20975835859018208</v>
      </c>
      <c r="D78" s="19">
        <f t="shared" si="22"/>
        <v>0.20975835859018208</v>
      </c>
      <c r="E78" s="17">
        <v>1</v>
      </c>
      <c r="F78" s="19">
        <f t="shared" si="23"/>
        <v>8.8791195664024488E-3</v>
      </c>
      <c r="G78" s="19">
        <f t="shared" si="24"/>
        <v>1.1235955056179775E-2</v>
      </c>
      <c r="H78" s="19">
        <f t="shared" si="25"/>
        <v>-2.3568354897773262E-3</v>
      </c>
      <c r="I78" s="19">
        <f t="shared" si="26"/>
        <v>2.3568354897773262E-3</v>
      </c>
      <c r="J78" s="33" t="str">
        <f t="shared" si="27"/>
        <v>No</v>
      </c>
      <c r="K78" s="33" t="str">
        <f t="shared" si="28"/>
        <v>Yes</v>
      </c>
      <c r="L78" s="33" t="str">
        <f t="shared" si="29"/>
        <v>No</v>
      </c>
      <c r="M78" s="33" t="str">
        <f t="shared" si="30"/>
        <v>No</v>
      </c>
      <c r="N78" s="33" t="str">
        <f t="shared" si="31"/>
        <v>No</v>
      </c>
      <c r="O78" s="33" t="str">
        <f t="shared" si="32"/>
        <v>No</v>
      </c>
      <c r="P78" s="33" t="str">
        <f t="shared" si="33"/>
        <v>No</v>
      </c>
      <c r="Q78" s="33" t="str">
        <f t="shared" si="34"/>
        <v>No</v>
      </c>
      <c r="R78" s="33" t="str">
        <f t="shared" si="35"/>
        <v>No</v>
      </c>
      <c r="S78" s="33" t="str">
        <f t="shared" si="36"/>
        <v>No</v>
      </c>
      <c r="T78" s="33" t="str">
        <f t="shared" si="37"/>
        <v>No</v>
      </c>
      <c r="U78" s="33" t="str">
        <f t="shared" si="38"/>
        <v>No</v>
      </c>
    </row>
    <row r="79" spans="1:21" ht="15.6">
      <c r="A79" s="36" t="s">
        <v>169</v>
      </c>
      <c r="B79" s="40">
        <v>52827</v>
      </c>
      <c r="C79" s="19">
        <f t="shared" si="21"/>
        <v>-3.8285680271921051E-2</v>
      </c>
      <c r="D79" s="19">
        <f t="shared" si="22"/>
        <v>3.8285680271921051E-2</v>
      </c>
      <c r="E79" s="17">
        <v>1</v>
      </c>
      <c r="F79" s="19">
        <f t="shared" si="23"/>
        <v>1.0805778873349202E-2</v>
      </c>
      <c r="G79" s="19">
        <f t="shared" si="24"/>
        <v>1.1235955056179775E-2</v>
      </c>
      <c r="H79" s="19">
        <f t="shared" si="25"/>
        <v>-4.3017618283057273E-4</v>
      </c>
      <c r="I79" s="19">
        <f t="shared" si="26"/>
        <v>4.3017618283057273E-4</v>
      </c>
      <c r="J79" s="33" t="str">
        <f t="shared" si="27"/>
        <v>No</v>
      </c>
      <c r="K79" s="33" t="str">
        <f t="shared" si="28"/>
        <v>No</v>
      </c>
      <c r="L79" s="33" t="str">
        <f t="shared" si="29"/>
        <v>No</v>
      </c>
      <c r="M79" s="33" t="str">
        <f t="shared" si="30"/>
        <v>No</v>
      </c>
      <c r="N79" s="33" t="str">
        <f t="shared" si="31"/>
        <v>No</v>
      </c>
      <c r="O79" s="33" t="str">
        <f t="shared" si="32"/>
        <v>Yes</v>
      </c>
      <c r="P79" s="33" t="str">
        <f t="shared" si="33"/>
        <v>No</v>
      </c>
      <c r="Q79" s="33" t="str">
        <f t="shared" si="34"/>
        <v>No</v>
      </c>
      <c r="R79" s="33" t="str">
        <f t="shared" si="35"/>
        <v>No</v>
      </c>
      <c r="S79" s="33" t="str">
        <f t="shared" si="36"/>
        <v>No</v>
      </c>
      <c r="T79" s="33" t="str">
        <f t="shared" si="37"/>
        <v>No</v>
      </c>
      <c r="U79" s="33" t="str">
        <f t="shared" si="38"/>
        <v>No</v>
      </c>
    </row>
    <row r="80" spans="1:21" ht="15.6">
      <c r="A80" s="36" t="s">
        <v>170</v>
      </c>
      <c r="B80" s="40">
        <v>52961</v>
      </c>
      <c r="C80" s="19">
        <f t="shared" si="21"/>
        <v>-3.5846213354557531E-2</v>
      </c>
      <c r="D80" s="19">
        <f t="shared" si="22"/>
        <v>3.5846213354557531E-2</v>
      </c>
      <c r="E80" s="17">
        <v>1</v>
      </c>
      <c r="F80" s="19">
        <f t="shared" si="23"/>
        <v>1.0833188613993737E-2</v>
      </c>
      <c r="G80" s="19">
        <f t="shared" si="24"/>
        <v>1.1235955056179775E-2</v>
      </c>
      <c r="H80" s="19">
        <f t="shared" si="25"/>
        <v>-4.0276644218603837E-4</v>
      </c>
      <c r="I80" s="19">
        <f t="shared" si="26"/>
        <v>4.0276644218603837E-4</v>
      </c>
      <c r="J80" s="33" t="str">
        <f t="shared" si="27"/>
        <v>No</v>
      </c>
      <c r="K80" s="33" t="str">
        <f t="shared" si="28"/>
        <v>No</v>
      </c>
      <c r="L80" s="33" t="str">
        <f t="shared" si="29"/>
        <v>No</v>
      </c>
      <c r="M80" s="33" t="str">
        <f t="shared" si="30"/>
        <v>No</v>
      </c>
      <c r="N80" s="33" t="str">
        <f t="shared" si="31"/>
        <v>No</v>
      </c>
      <c r="O80" s="33" t="str">
        <f t="shared" si="32"/>
        <v>Yes</v>
      </c>
      <c r="P80" s="33" t="str">
        <f t="shared" si="33"/>
        <v>No</v>
      </c>
      <c r="Q80" s="33" t="str">
        <f t="shared" si="34"/>
        <v>No</v>
      </c>
      <c r="R80" s="33" t="str">
        <f t="shared" si="35"/>
        <v>No</v>
      </c>
      <c r="S80" s="33" t="str">
        <f t="shared" si="36"/>
        <v>No</v>
      </c>
      <c r="T80" s="33" t="str">
        <f t="shared" si="37"/>
        <v>No</v>
      </c>
      <c r="U80" s="33" t="str">
        <f t="shared" si="38"/>
        <v>No</v>
      </c>
    </row>
    <row r="81" spans="1:21" ht="15.6">
      <c r="A81" s="36" t="s">
        <v>171</v>
      </c>
      <c r="B81" s="40">
        <v>56180</v>
      </c>
      <c r="C81" s="19">
        <f t="shared" si="21"/>
        <v>2.2755607593152656E-2</v>
      </c>
      <c r="D81" s="19">
        <f t="shared" si="22"/>
        <v>2.2755607593152656E-2</v>
      </c>
      <c r="E81" s="17">
        <v>1</v>
      </c>
      <c r="F81" s="19">
        <f t="shared" si="23"/>
        <v>1.1491636040372502E-2</v>
      </c>
      <c r="G81" s="19">
        <f t="shared" si="24"/>
        <v>1.1235955056179775E-2</v>
      </c>
      <c r="H81" s="19">
        <f t="shared" si="25"/>
        <v>2.5568098419272677E-4</v>
      </c>
      <c r="I81" s="19">
        <f t="shared" si="26"/>
        <v>2.5568098419272677E-4</v>
      </c>
      <c r="J81" s="33" t="str">
        <f t="shared" si="27"/>
        <v>No</v>
      </c>
      <c r="K81" s="33" t="str">
        <f t="shared" si="28"/>
        <v>No</v>
      </c>
      <c r="L81" s="33" t="str">
        <f t="shared" si="29"/>
        <v>No</v>
      </c>
      <c r="M81" s="33" t="str">
        <f t="shared" si="30"/>
        <v>No</v>
      </c>
      <c r="N81" s="33" t="str">
        <f t="shared" si="31"/>
        <v>No</v>
      </c>
      <c r="O81" s="33" t="str">
        <f t="shared" si="32"/>
        <v>No</v>
      </c>
      <c r="P81" s="33" t="str">
        <f t="shared" si="33"/>
        <v>Yes</v>
      </c>
      <c r="Q81" s="33" t="str">
        <f t="shared" si="34"/>
        <v>No</v>
      </c>
      <c r="R81" s="33" t="str">
        <f t="shared" si="35"/>
        <v>No</v>
      </c>
      <c r="S81" s="33" t="str">
        <f t="shared" si="36"/>
        <v>No</v>
      </c>
      <c r="T81" s="33" t="str">
        <f t="shared" si="37"/>
        <v>No</v>
      </c>
      <c r="U81" s="33" t="str">
        <f t="shared" si="38"/>
        <v>No</v>
      </c>
    </row>
    <row r="82" spans="1:21" ht="15.6">
      <c r="A82" s="36" t="s">
        <v>172</v>
      </c>
      <c r="B82" s="40">
        <v>52454</v>
      </c>
      <c r="C82" s="19">
        <f t="shared" si="21"/>
        <v>-4.5076136691149349E-2</v>
      </c>
      <c r="D82" s="19">
        <f t="shared" si="22"/>
        <v>4.5076136691149349E-2</v>
      </c>
      <c r="E82" s="17">
        <v>1</v>
      </c>
      <c r="F82" s="19">
        <f t="shared" si="23"/>
        <v>1.0729481610211805E-2</v>
      </c>
      <c r="G82" s="19">
        <f t="shared" si="24"/>
        <v>1.1235955056179775E-2</v>
      </c>
      <c r="H82" s="19">
        <f t="shared" si="25"/>
        <v>-5.0647344596796949E-4</v>
      </c>
      <c r="I82" s="19">
        <f t="shared" si="26"/>
        <v>5.0647344596796949E-4</v>
      </c>
      <c r="J82" s="33" t="str">
        <f t="shared" si="27"/>
        <v>No</v>
      </c>
      <c r="K82" s="33" t="str">
        <f t="shared" si="28"/>
        <v>No</v>
      </c>
      <c r="L82" s="33" t="str">
        <f t="shared" si="29"/>
        <v>No</v>
      </c>
      <c r="M82" s="33" t="str">
        <f t="shared" si="30"/>
        <v>No</v>
      </c>
      <c r="N82" s="33" t="str">
        <f t="shared" si="31"/>
        <v>No</v>
      </c>
      <c r="O82" s="33" t="str">
        <f t="shared" si="32"/>
        <v>Yes</v>
      </c>
      <c r="P82" s="33" t="str">
        <f t="shared" si="33"/>
        <v>No</v>
      </c>
      <c r="Q82" s="33" t="str">
        <f t="shared" si="34"/>
        <v>No</v>
      </c>
      <c r="R82" s="33" t="str">
        <f t="shared" si="35"/>
        <v>No</v>
      </c>
      <c r="S82" s="33" t="str">
        <f t="shared" si="36"/>
        <v>No</v>
      </c>
      <c r="T82" s="33" t="str">
        <f t="shared" si="37"/>
        <v>No</v>
      </c>
      <c r="U82" s="33" t="str">
        <f t="shared" si="38"/>
        <v>No</v>
      </c>
    </row>
    <row r="83" spans="1:21" ht="15.6">
      <c r="A83" s="36" t="s">
        <v>173</v>
      </c>
      <c r="B83" s="40">
        <v>38298</v>
      </c>
      <c r="C83" s="19">
        <f t="shared" si="21"/>
        <v>-0.3027857910359103</v>
      </c>
      <c r="D83" s="19">
        <f t="shared" si="22"/>
        <v>0.3027857910359103</v>
      </c>
      <c r="E83" s="17">
        <v>1</v>
      </c>
      <c r="F83" s="19">
        <f t="shared" si="23"/>
        <v>7.8338675164504462E-3</v>
      </c>
      <c r="G83" s="19">
        <f t="shared" si="24"/>
        <v>1.1235955056179775E-2</v>
      </c>
      <c r="H83" s="19">
        <f t="shared" si="25"/>
        <v>-3.4020875397293288E-3</v>
      </c>
      <c r="I83" s="19">
        <f t="shared" si="26"/>
        <v>3.4020875397293288E-3</v>
      </c>
      <c r="J83" s="33" t="str">
        <f t="shared" si="27"/>
        <v>Yes</v>
      </c>
      <c r="K83" s="33" t="str">
        <f t="shared" si="28"/>
        <v>No</v>
      </c>
      <c r="L83" s="33" t="str">
        <f t="shared" si="29"/>
        <v>No</v>
      </c>
      <c r="M83" s="33" t="str">
        <f t="shared" si="30"/>
        <v>No</v>
      </c>
      <c r="N83" s="33" t="str">
        <f t="shared" si="31"/>
        <v>No</v>
      </c>
      <c r="O83" s="33" t="str">
        <f t="shared" si="32"/>
        <v>No</v>
      </c>
      <c r="P83" s="33" t="str">
        <f t="shared" si="33"/>
        <v>No</v>
      </c>
      <c r="Q83" s="33" t="str">
        <f t="shared" si="34"/>
        <v>No</v>
      </c>
      <c r="R83" s="33" t="str">
        <f t="shared" si="35"/>
        <v>No</v>
      </c>
      <c r="S83" s="33" t="str">
        <f t="shared" si="36"/>
        <v>No</v>
      </c>
      <c r="T83" s="33" t="str">
        <f t="shared" si="37"/>
        <v>No</v>
      </c>
      <c r="U83" s="33" t="str">
        <f t="shared" si="38"/>
        <v>No</v>
      </c>
    </row>
    <row r="84" spans="1:21" ht="15.6">
      <c r="A84" s="36" t="s">
        <v>108</v>
      </c>
      <c r="B84" s="40">
        <v>55311</v>
      </c>
      <c r="C84" s="19">
        <f t="shared" si="21"/>
        <v>6.9354825842802888E-3</v>
      </c>
      <c r="D84" s="19">
        <f t="shared" si="22"/>
        <v>6.9354825842802888E-3</v>
      </c>
      <c r="E84" s="17">
        <v>1</v>
      </c>
      <c r="F84" s="19">
        <f t="shared" si="23"/>
        <v>1.1313881826789668E-2</v>
      </c>
      <c r="G84" s="19">
        <f t="shared" si="24"/>
        <v>1.1235955056179775E-2</v>
      </c>
      <c r="H84" s="19">
        <f t="shared" si="25"/>
        <v>7.7926770609892601E-5</v>
      </c>
      <c r="I84" s="19">
        <f t="shared" si="26"/>
        <v>7.7926770609892601E-5</v>
      </c>
      <c r="J84" s="33" t="str">
        <f t="shared" si="27"/>
        <v>No</v>
      </c>
      <c r="K84" s="33" t="str">
        <f t="shared" si="28"/>
        <v>No</v>
      </c>
      <c r="L84" s="33" t="str">
        <f t="shared" si="29"/>
        <v>No</v>
      </c>
      <c r="M84" s="33" t="str">
        <f t="shared" si="30"/>
        <v>No</v>
      </c>
      <c r="N84" s="33" t="str">
        <f t="shared" si="31"/>
        <v>No</v>
      </c>
      <c r="O84" s="33" t="str">
        <f t="shared" si="32"/>
        <v>No</v>
      </c>
      <c r="P84" s="33" t="str">
        <f t="shared" si="33"/>
        <v>Yes</v>
      </c>
      <c r="Q84" s="33" t="str">
        <f t="shared" si="34"/>
        <v>No</v>
      </c>
      <c r="R84" s="33" t="str">
        <f t="shared" si="35"/>
        <v>No</v>
      </c>
      <c r="S84" s="33" t="str">
        <f t="shared" si="36"/>
        <v>No</v>
      </c>
      <c r="T84" s="33" t="str">
        <f t="shared" si="37"/>
        <v>No</v>
      </c>
      <c r="U84" s="33" t="str">
        <f t="shared" si="38"/>
        <v>No</v>
      </c>
    </row>
    <row r="85" spans="1:21" ht="15.6">
      <c r="A85" s="36" t="s">
        <v>105</v>
      </c>
      <c r="B85" s="40">
        <v>54589</v>
      </c>
      <c r="C85" s="19">
        <f t="shared" si="21"/>
        <v>-6.2085108062903101E-3</v>
      </c>
      <c r="D85" s="19">
        <f t="shared" si="22"/>
        <v>6.2085108062903101E-3</v>
      </c>
      <c r="E85" s="17">
        <v>1</v>
      </c>
      <c r="F85" s="19">
        <f t="shared" si="23"/>
        <v>1.1166196507794492E-2</v>
      </c>
      <c r="G85" s="19">
        <f t="shared" si="24"/>
        <v>1.1235955056179775E-2</v>
      </c>
      <c r="H85" s="19">
        <f t="shared" si="25"/>
        <v>-6.975854838528299E-5</v>
      </c>
      <c r="I85" s="19">
        <f t="shared" si="26"/>
        <v>6.975854838528299E-5</v>
      </c>
      <c r="J85" s="33" t="str">
        <f t="shared" si="27"/>
        <v>No</v>
      </c>
      <c r="K85" s="33" t="str">
        <f t="shared" si="28"/>
        <v>No</v>
      </c>
      <c r="L85" s="33" t="str">
        <f t="shared" si="29"/>
        <v>No</v>
      </c>
      <c r="M85" s="33" t="str">
        <f t="shared" si="30"/>
        <v>No</v>
      </c>
      <c r="N85" s="33" t="str">
        <f t="shared" si="31"/>
        <v>No</v>
      </c>
      <c r="O85" s="33" t="str">
        <f t="shared" si="32"/>
        <v>Yes</v>
      </c>
      <c r="P85" s="33" t="str">
        <f t="shared" si="33"/>
        <v>No</v>
      </c>
      <c r="Q85" s="33" t="str">
        <f t="shared" si="34"/>
        <v>No</v>
      </c>
      <c r="R85" s="33" t="str">
        <f t="shared" si="35"/>
        <v>No</v>
      </c>
      <c r="S85" s="33" t="str">
        <f t="shared" si="36"/>
        <v>No</v>
      </c>
      <c r="T85" s="33" t="str">
        <f t="shared" si="37"/>
        <v>No</v>
      </c>
      <c r="U85" s="33" t="str">
        <f t="shared" si="38"/>
        <v>No</v>
      </c>
    </row>
    <row r="86" spans="1:21" ht="15.6">
      <c r="A86" s="36" t="s">
        <v>107</v>
      </c>
      <c r="B86" s="40">
        <v>52334</v>
      </c>
      <c r="C86" s="19">
        <f t="shared" si="21"/>
        <v>-4.726073393057937E-2</v>
      </c>
      <c r="D86" s="19">
        <f t="shared" si="22"/>
        <v>4.726073393057937E-2</v>
      </c>
      <c r="E86" s="17">
        <v>1</v>
      </c>
      <c r="F86" s="19">
        <f t="shared" si="23"/>
        <v>1.0704935573813716E-2</v>
      </c>
      <c r="G86" s="19">
        <f t="shared" si="24"/>
        <v>1.1235955056179775E-2</v>
      </c>
      <c r="H86" s="19">
        <f t="shared" si="25"/>
        <v>-5.3101948236605918E-4</v>
      </c>
      <c r="I86" s="19">
        <f t="shared" si="26"/>
        <v>5.3101948236605918E-4</v>
      </c>
      <c r="J86" s="33" t="str">
        <f t="shared" si="27"/>
        <v>No</v>
      </c>
      <c r="K86" s="33" t="str">
        <f t="shared" si="28"/>
        <v>No</v>
      </c>
      <c r="L86" s="33" t="str">
        <f t="shared" si="29"/>
        <v>No</v>
      </c>
      <c r="M86" s="33" t="str">
        <f t="shared" si="30"/>
        <v>No</v>
      </c>
      <c r="N86" s="33" t="str">
        <f t="shared" si="31"/>
        <v>No</v>
      </c>
      <c r="O86" s="33" t="str">
        <f t="shared" si="32"/>
        <v>Yes</v>
      </c>
      <c r="P86" s="33" t="str">
        <f t="shared" si="33"/>
        <v>No</v>
      </c>
      <c r="Q86" s="33" t="str">
        <f t="shared" si="34"/>
        <v>No</v>
      </c>
      <c r="R86" s="33" t="str">
        <f t="shared" si="35"/>
        <v>No</v>
      </c>
      <c r="S86" s="33" t="str">
        <f t="shared" si="36"/>
        <v>No</v>
      </c>
      <c r="T86" s="33" t="str">
        <f t="shared" si="37"/>
        <v>No</v>
      </c>
      <c r="U86" s="33" t="str">
        <f t="shared" si="38"/>
        <v>No</v>
      </c>
    </row>
    <row r="87" spans="1:21" ht="15.6">
      <c r="A87" s="36" t="s">
        <v>141</v>
      </c>
      <c r="B87" s="40">
        <v>48032</v>
      </c>
      <c r="C87" s="19">
        <f t="shared" si="21"/>
        <v>-0.12557854496414544</v>
      </c>
      <c r="D87" s="19">
        <f t="shared" si="22"/>
        <v>0.12557854496414544</v>
      </c>
      <c r="E87" s="17">
        <v>1</v>
      </c>
      <c r="F87" s="19">
        <f t="shared" si="23"/>
        <v>9.8249601689421873E-3</v>
      </c>
      <c r="G87" s="19">
        <f t="shared" si="24"/>
        <v>1.1235955056179775E-2</v>
      </c>
      <c r="H87" s="19">
        <f t="shared" si="25"/>
        <v>-1.4109948872375877E-3</v>
      </c>
      <c r="I87" s="19">
        <f t="shared" si="26"/>
        <v>1.4109948872375877E-3</v>
      </c>
      <c r="J87" s="33" t="str">
        <f t="shared" si="27"/>
        <v>No</v>
      </c>
      <c r="K87" s="33" t="str">
        <f t="shared" si="28"/>
        <v>No</v>
      </c>
      <c r="L87" s="33" t="str">
        <f t="shared" si="29"/>
        <v>No</v>
      </c>
      <c r="M87" s="33" t="str">
        <f t="shared" si="30"/>
        <v>Yes</v>
      </c>
      <c r="N87" s="33" t="str">
        <f t="shared" si="31"/>
        <v>No</v>
      </c>
      <c r="O87" s="33" t="str">
        <f t="shared" si="32"/>
        <v>No</v>
      </c>
      <c r="P87" s="33" t="str">
        <f t="shared" si="33"/>
        <v>No</v>
      </c>
      <c r="Q87" s="33" t="str">
        <f t="shared" si="34"/>
        <v>No</v>
      </c>
      <c r="R87" s="33" t="str">
        <f t="shared" si="35"/>
        <v>No</v>
      </c>
      <c r="S87" s="33" t="str">
        <f t="shared" si="36"/>
        <v>No</v>
      </c>
      <c r="T87" s="33" t="str">
        <f t="shared" si="37"/>
        <v>No</v>
      </c>
      <c r="U87" s="33" t="str">
        <f t="shared" si="38"/>
        <v>No</v>
      </c>
    </row>
    <row r="88" spans="1:21" ht="15.6">
      <c r="A88" s="36" t="s">
        <v>174</v>
      </c>
      <c r="B88" s="40">
        <v>51826</v>
      </c>
      <c r="C88" s="19">
        <f t="shared" si="21"/>
        <v>-5.6508862244166437E-2</v>
      </c>
      <c r="D88" s="19">
        <f t="shared" si="22"/>
        <v>5.6508862244166437E-2</v>
      </c>
      <c r="E88" s="17">
        <v>1</v>
      </c>
      <c r="F88" s="19">
        <f t="shared" si="23"/>
        <v>1.0601024019728468E-2</v>
      </c>
      <c r="G88" s="19">
        <f t="shared" si="24"/>
        <v>1.1235955056179775E-2</v>
      </c>
      <c r="H88" s="19">
        <f t="shared" si="25"/>
        <v>-6.3493103645130729E-4</v>
      </c>
      <c r="I88" s="19">
        <f t="shared" si="26"/>
        <v>6.3493103645130729E-4</v>
      </c>
      <c r="J88" s="33" t="str">
        <f t="shared" si="27"/>
        <v>No</v>
      </c>
      <c r="K88" s="33" t="str">
        <f t="shared" si="28"/>
        <v>No</v>
      </c>
      <c r="L88" s="33" t="str">
        <f t="shared" si="29"/>
        <v>No</v>
      </c>
      <c r="M88" s="33" t="str">
        <f t="shared" si="30"/>
        <v>No</v>
      </c>
      <c r="N88" s="33" t="str">
        <f t="shared" si="31"/>
        <v>Yes</v>
      </c>
      <c r="O88" s="33" t="str">
        <f t="shared" si="32"/>
        <v>No</v>
      </c>
      <c r="P88" s="33" t="str">
        <f t="shared" si="33"/>
        <v>No</v>
      </c>
      <c r="Q88" s="33" t="str">
        <f t="shared" si="34"/>
        <v>No</v>
      </c>
      <c r="R88" s="33" t="str">
        <f t="shared" si="35"/>
        <v>No</v>
      </c>
      <c r="S88" s="33" t="str">
        <f t="shared" si="36"/>
        <v>No</v>
      </c>
      <c r="T88" s="33" t="str">
        <f t="shared" si="37"/>
        <v>No</v>
      </c>
      <c r="U88" s="33" t="str">
        <f t="shared" si="38"/>
        <v>No</v>
      </c>
    </row>
    <row r="89" spans="1:21" ht="15.6">
      <c r="A89" s="36" t="s">
        <v>116</v>
      </c>
      <c r="B89" s="40">
        <v>49766</v>
      </c>
      <c r="C89" s="19">
        <f t="shared" si="21"/>
        <v>-9.4011114854381711E-2</v>
      </c>
      <c r="D89" s="19">
        <f t="shared" si="22"/>
        <v>9.4011114854381711E-2</v>
      </c>
      <c r="E89" s="17">
        <v>1</v>
      </c>
      <c r="F89" s="19">
        <f t="shared" si="23"/>
        <v>1.0179650394894588E-2</v>
      </c>
      <c r="G89" s="19">
        <f t="shared" si="24"/>
        <v>1.1235955056179775E-2</v>
      </c>
      <c r="H89" s="19">
        <f t="shared" si="25"/>
        <v>-1.0563046612851873E-3</v>
      </c>
      <c r="I89" s="19">
        <f t="shared" si="26"/>
        <v>1.0563046612851873E-3</v>
      </c>
      <c r="J89" s="33" t="str">
        <f t="shared" si="27"/>
        <v>No</v>
      </c>
      <c r="K89" s="33" t="str">
        <f t="shared" si="28"/>
        <v>No</v>
      </c>
      <c r="L89" s="33" t="str">
        <f t="shared" si="29"/>
        <v>No</v>
      </c>
      <c r="M89" s="33" t="str">
        <f t="shared" si="30"/>
        <v>No</v>
      </c>
      <c r="N89" s="33" t="str">
        <f t="shared" si="31"/>
        <v>Yes</v>
      </c>
      <c r="O89" s="33" t="str">
        <f t="shared" si="32"/>
        <v>No</v>
      </c>
      <c r="P89" s="33" t="str">
        <f t="shared" si="33"/>
        <v>No</v>
      </c>
      <c r="Q89" s="33" t="str">
        <f t="shared" si="34"/>
        <v>No</v>
      </c>
      <c r="R89" s="33" t="str">
        <f t="shared" si="35"/>
        <v>No</v>
      </c>
      <c r="S89" s="33" t="str">
        <f t="shared" si="36"/>
        <v>No</v>
      </c>
      <c r="T89" s="33" t="str">
        <f t="shared" si="37"/>
        <v>No</v>
      </c>
      <c r="U89" s="33" t="str">
        <f t="shared" si="38"/>
        <v>No</v>
      </c>
    </row>
    <row r="90" spans="1:21" ht="15.6">
      <c r="A90" s="36" t="s">
        <v>175</v>
      </c>
      <c r="B90" s="40">
        <v>48775</v>
      </c>
      <c r="C90" s="19">
        <f t="shared" si="21"/>
        <v>-0.1120522470566746</v>
      </c>
      <c r="D90" s="19">
        <f t="shared" si="22"/>
        <v>0.1120522470566746</v>
      </c>
      <c r="E90" s="17">
        <v>1</v>
      </c>
      <c r="F90" s="19">
        <f t="shared" si="23"/>
        <v>9.9769410443070281E-3</v>
      </c>
      <c r="G90" s="19">
        <f t="shared" si="24"/>
        <v>1.1235955056179775E-2</v>
      </c>
      <c r="H90" s="19">
        <f t="shared" si="25"/>
        <v>-1.2590140118727468E-3</v>
      </c>
      <c r="I90" s="19">
        <f t="shared" si="26"/>
        <v>1.2590140118727468E-3</v>
      </c>
      <c r="J90" s="33" t="str">
        <f t="shared" si="27"/>
        <v>No</v>
      </c>
      <c r="K90" s="33" t="str">
        <f t="shared" si="28"/>
        <v>No</v>
      </c>
      <c r="L90" s="33" t="str">
        <f t="shared" si="29"/>
        <v>No</v>
      </c>
      <c r="M90" s="33" t="str">
        <f t="shared" si="30"/>
        <v>Yes</v>
      </c>
      <c r="N90" s="33" t="str">
        <f t="shared" si="31"/>
        <v>No</v>
      </c>
      <c r="O90" s="33" t="str">
        <f t="shared" si="32"/>
        <v>No</v>
      </c>
      <c r="P90" s="33" t="str">
        <f t="shared" si="33"/>
        <v>No</v>
      </c>
      <c r="Q90" s="33" t="str">
        <f t="shared" si="34"/>
        <v>No</v>
      </c>
      <c r="R90" s="33" t="str">
        <f t="shared" si="35"/>
        <v>No</v>
      </c>
      <c r="S90" s="33" t="str">
        <f t="shared" si="36"/>
        <v>No</v>
      </c>
      <c r="T90" s="33" t="str">
        <f t="shared" si="37"/>
        <v>No</v>
      </c>
      <c r="U90" s="33" t="str">
        <f t="shared" si="38"/>
        <v>No</v>
      </c>
    </row>
    <row r="91" spans="1:21" ht="15.6">
      <c r="A91" s="20" t="s">
        <v>11</v>
      </c>
      <c r="B91" s="21">
        <f>SUM(B2:B90)</f>
        <v>4888773</v>
      </c>
      <c r="C91" s="18">
        <f>B91/E91</f>
        <v>54930.033707865172</v>
      </c>
      <c r="D91" s="19">
        <f>AVERAGE(D2:D90)</f>
        <v>8.5684205262441734E-2</v>
      </c>
      <c r="E91" s="17">
        <f>SUM(E2:E90)</f>
        <v>89</v>
      </c>
      <c r="F91" s="22">
        <f>SUM(F2:F90)</f>
        <v>1.0000000000000002</v>
      </c>
      <c r="G91" s="22">
        <f>SUM(G2:G90)</f>
        <v>1.0000000000000018</v>
      </c>
      <c r="H91" s="17"/>
      <c r="I91" s="23">
        <f>SUM(I2:I90)</f>
        <v>8.5684205262441721E-2</v>
      </c>
      <c r="J91" s="34">
        <f t="shared" ref="J91:U91" si="39">COUNTIF(J2:J90, "Yes")</f>
        <v>3</v>
      </c>
      <c r="K91" s="34">
        <f t="shared" si="39"/>
        <v>1</v>
      </c>
      <c r="L91" s="34">
        <f t="shared" si="39"/>
        <v>1</v>
      </c>
      <c r="M91" s="34">
        <f t="shared" si="39"/>
        <v>9</v>
      </c>
      <c r="N91" s="34">
        <f t="shared" si="39"/>
        <v>9</v>
      </c>
      <c r="O91" s="34">
        <f t="shared" si="39"/>
        <v>16</v>
      </c>
      <c r="P91" s="34">
        <f t="shared" si="39"/>
        <v>21</v>
      </c>
      <c r="Q91" s="34">
        <f t="shared" si="39"/>
        <v>14</v>
      </c>
      <c r="R91" s="34">
        <f t="shared" si="39"/>
        <v>10</v>
      </c>
      <c r="S91" s="34">
        <f t="shared" si="39"/>
        <v>2</v>
      </c>
      <c r="T91" s="34">
        <f t="shared" si="39"/>
        <v>3</v>
      </c>
      <c r="U91" s="34">
        <f t="shared" si="39"/>
        <v>0</v>
      </c>
    </row>
    <row r="92" spans="1:21" ht="15.6">
      <c r="A92" s="20" t="s">
        <v>12</v>
      </c>
      <c r="B92" s="18"/>
      <c r="C92" s="19"/>
      <c r="D92" s="19"/>
      <c r="E92" s="17"/>
      <c r="F92" s="17"/>
      <c r="G92" s="17"/>
      <c r="H92" s="17"/>
      <c r="I92" s="24">
        <f>I91/2</f>
        <v>4.284210263122086E-2</v>
      </c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5">
        <f>SUM(J91+K91+L91+M91+N91+O91+P91+Q91+R91+S91+T91+U91)</f>
        <v>89</v>
      </c>
    </row>
    <row r="93" spans="1:21" ht="15.6">
      <c r="A93" s="20" t="s">
        <v>13</v>
      </c>
      <c r="B93" s="18"/>
      <c r="C93" s="19"/>
      <c r="D93" s="19"/>
      <c r="E93" s="17"/>
      <c r="F93" s="17"/>
      <c r="G93" s="17"/>
      <c r="H93" s="17"/>
      <c r="I93" s="25">
        <f>I92</f>
        <v>4.284210263122086E-2</v>
      </c>
      <c r="J93" s="16"/>
    </row>
    <row r="94" spans="1:21">
      <c r="A94" s="16"/>
      <c r="B94" s="16"/>
      <c r="C94" s="16"/>
      <c r="D94" s="16"/>
      <c r="E94" s="16"/>
      <c r="F94" s="16"/>
      <c r="G94" s="16"/>
      <c r="H94" s="16"/>
      <c r="I94" s="16"/>
      <c r="J94" s="16"/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Reports</vt:lpstr>
      <vt:lpstr>Deviations in Increments of 5%</vt:lpstr>
      <vt:lpstr>Interim Report</vt:lpstr>
      <vt:lpstr>Final Report</vt:lpstr>
      <vt:lpstr>Dissenting Report</vt:lpstr>
    </vt:vector>
  </TitlesOfParts>
  <Company>Elections Canada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</dc:creator>
  <cp:lastModifiedBy>James Bowden</cp:lastModifiedBy>
  <cp:revision>5</cp:revision>
  <cp:lastPrinted>2023-07-25T20:55:15Z</cp:lastPrinted>
  <dcterms:created xsi:type="dcterms:W3CDTF">2023-02-10T17:56:55Z</dcterms:created>
  <dcterms:modified xsi:type="dcterms:W3CDTF">2026-03-29T23:14:23Z</dcterms:modified>
  <dc:language>en-CA</dc:language>
</cp:coreProperties>
</file>