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tabRatio="500"/>
  </bookViews>
  <sheets>
    <sheet name="Ministries" sheetId="1" r:id="rId1"/>
    <sheet name="The Liberal Half-Century " sheetId="2" r:id="rId2"/>
    <sheet name="Conservative-Liberal Alternatio" sheetId="3" r:id="rId3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D9" i="3"/>
  <c r="E9" s="1"/>
  <c r="D17" i="1"/>
  <c r="E17" s="1"/>
  <c r="D16"/>
  <c r="E16" s="1"/>
  <c r="D8" i="3"/>
  <c r="E8" s="1"/>
  <c r="D7"/>
  <c r="E7" s="1"/>
  <c r="D6"/>
  <c r="E6" s="1"/>
  <c r="D5"/>
  <c r="D4"/>
  <c r="E4" s="1"/>
  <c r="D3"/>
  <c r="E3" s="1"/>
  <c r="E10" i="2"/>
  <c r="E9"/>
  <c r="F9" s="1"/>
  <c r="E8"/>
  <c r="F8" s="1"/>
  <c r="E7"/>
  <c r="F7" s="1"/>
  <c r="E6"/>
  <c r="F6" s="1"/>
  <c r="E5"/>
  <c r="F5" s="1"/>
  <c r="F4"/>
  <c r="E4"/>
  <c r="E3"/>
  <c r="F3" s="1"/>
  <c r="D15" i="1"/>
  <c r="E15" s="1"/>
  <c r="D14"/>
  <c r="E14" s="1"/>
  <c r="D13"/>
  <c r="E13" s="1"/>
  <c r="D12"/>
  <c r="E12" s="1"/>
  <c r="D11"/>
  <c r="E11" s="1"/>
  <c r="D10"/>
  <c r="E10" s="1"/>
  <c r="E9"/>
  <c r="D9"/>
  <c r="E8"/>
  <c r="D8"/>
  <c r="G4" s="1"/>
  <c r="E7"/>
  <c r="D7"/>
  <c r="D6"/>
  <c r="E6" s="1"/>
  <c r="D5"/>
  <c r="E5" s="1"/>
  <c r="D4"/>
  <c r="E4" s="1"/>
  <c r="D3"/>
  <c r="D18" l="1"/>
  <c r="E18" s="1"/>
  <c r="G3" i="3"/>
  <c r="H4" i="2"/>
  <c r="H3"/>
  <c r="J3" s="1"/>
  <c r="E11"/>
  <c r="F11" s="1"/>
  <c r="H4" i="1"/>
  <c r="E3"/>
  <c r="G3"/>
  <c r="D10" i="3"/>
  <c r="F10" i="2"/>
  <c r="E5" i="3"/>
  <c r="G4"/>
  <c r="I4" i="1" l="1"/>
  <c r="H3" i="3"/>
  <c r="I3"/>
  <c r="H4"/>
  <c r="I4"/>
  <c r="I3" i="2"/>
  <c r="I4"/>
  <c r="J4"/>
  <c r="H3" i="1"/>
  <c r="I3"/>
  <c r="E10" i="3"/>
</calcChain>
</file>

<file path=xl/sharedStrings.xml><?xml version="1.0" encoding="utf-8"?>
<sst xmlns="http://schemas.openxmlformats.org/spreadsheetml/2006/main" count="79" uniqueCount="17">
  <si>
    <t>Ministries Since 1935</t>
  </si>
  <si>
    <t>Start</t>
  </si>
  <si>
    <t>End</t>
  </si>
  <si>
    <t>Days in Office</t>
  </si>
  <si>
    <t>Years in Office</t>
  </si>
  <si>
    <t>Ministries from 1935 to 1984</t>
  </si>
  <si>
    <t>Ministries from 1984 to 2025</t>
  </si>
  <si>
    <t>Proportion in Office</t>
  </si>
  <si>
    <t>Liberals</t>
  </si>
  <si>
    <t>Conservatives</t>
  </si>
  <si>
    <t>Party</t>
  </si>
  <si>
    <t>Liberal</t>
  </si>
  <si>
    <t>Conservative</t>
  </si>
  <si>
    <t>Total Time in Office from 1935 to 2025</t>
  </si>
  <si>
    <t>Grand Total</t>
  </si>
  <si>
    <t>Total Time in Office from 1935 to 1984</t>
  </si>
  <si>
    <t>Total Time in Office from 1984 to 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</si>
</sst>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_-* #,##0_-;\-* #,##0_-;_-* &quot;-&quot;??_-;_-@_-"/>
  </numFmts>
  <fonts count="6">
    <font>
      <sz val="10"/>
      <name val="Arial"/>
      <family val="2"/>
      <charset val="1"/>
    </font>
    <font>
      <sz val="12"/>
      <name val="Times New Roman"/>
      <family val="1"/>
      <charset val="1"/>
    </font>
    <font>
      <sz val="10"/>
      <name val="Arial"/>
      <family val="2"/>
      <charset val="1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 applyProtection="1"/>
    <xf numFmtId="0" fontId="3" fillId="0" borderId="0" xfId="0" applyFont="1" applyAlignment="1" applyProtection="1">
      <alignment horizontal="center"/>
    </xf>
    <xf numFmtId="0" fontId="5" fillId="0" borderId="0" xfId="0" applyFont="1"/>
    <xf numFmtId="164" fontId="5" fillId="0" borderId="0" xfId="1" applyNumberFormat="1" applyFont="1"/>
    <xf numFmtId="164" fontId="1" fillId="0" borderId="0" xfId="1" applyNumberFormat="1" applyFont="1" applyAlignment="1" applyProtection="1"/>
    <xf numFmtId="14" fontId="1" fillId="0" borderId="0" xfId="0" applyNumberFormat="1" applyFont="1" applyFill="1" applyAlignment="1" applyProtection="1"/>
    <xf numFmtId="164" fontId="1" fillId="0" borderId="0" xfId="1" applyNumberFormat="1" applyFont="1" applyFill="1" applyAlignment="1" applyProtection="1"/>
    <xf numFmtId="0" fontId="1" fillId="0" borderId="0" xfId="0" applyFont="1" applyFill="1" applyAlignment="1" applyProtection="1"/>
    <xf numFmtId="14" fontId="5" fillId="0" borderId="0" xfId="0" applyNumberFormat="1" applyFont="1" applyFill="1"/>
    <xf numFmtId="0" fontId="5" fillId="0" borderId="0" xfId="0" applyFont="1" applyFill="1"/>
    <xf numFmtId="164" fontId="5" fillId="0" borderId="0" xfId="1" applyNumberFormat="1" applyFont="1" applyFill="1"/>
    <xf numFmtId="164" fontId="1" fillId="0" borderId="0" xfId="0" applyNumberFormat="1" applyFont="1" applyAlignment="1" applyProtection="1"/>
    <xf numFmtId="10" fontId="1" fillId="0" borderId="0" xfId="2" applyNumberFormat="1" applyFont="1" applyAlignment="1" applyProtection="1"/>
    <xf numFmtId="0" fontId="3" fillId="0" borderId="0" xfId="0" applyFont="1" applyAlignment="1" applyProtection="1"/>
    <xf numFmtId="0" fontId="4" fillId="0" borderId="0" xfId="0" applyFont="1" applyAlignment="1" applyProtection="1">
      <alignment horizontal="center"/>
    </xf>
    <xf numFmtId="0" fontId="3" fillId="0" borderId="0" xfId="0" applyFont="1" applyFill="1" applyAlignment="1" applyProtection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Fill="1" applyAlignment="1" applyProtection="1"/>
    <xf numFmtId="0" fontId="4" fillId="0" borderId="0" xfId="0" applyFont="1" applyAlignment="1" applyProtection="1">
      <alignment horizontal="center"/>
    </xf>
    <xf numFmtId="0" fontId="3" fillId="0" borderId="0" xfId="0" applyFont="1" applyBorder="1" applyAlignment="1" applyProtection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 applyProtection="1"/>
    <xf numFmtId="14" fontId="1" fillId="2" borderId="0" xfId="0" applyNumberFormat="1" applyFont="1" applyFill="1" applyAlignment="1" applyProtection="1"/>
    <xf numFmtId="164" fontId="1" fillId="2" borderId="0" xfId="1" applyNumberFormat="1" applyFont="1" applyFill="1" applyAlignment="1" applyProtection="1"/>
    <xf numFmtId="0" fontId="1" fillId="3" borderId="0" xfId="0" applyFont="1" applyFill="1" applyAlignment="1" applyProtection="1"/>
    <xf numFmtId="14" fontId="1" fillId="3" borderId="0" xfId="0" applyNumberFormat="1" applyFont="1" applyFill="1" applyAlignment="1" applyProtection="1"/>
    <xf numFmtId="164" fontId="1" fillId="3" borderId="0" xfId="1" applyNumberFormat="1" applyFont="1" applyFill="1" applyAlignment="1" applyProtection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C7EF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zoomScaleNormal="100" workbookViewId="0">
      <selection activeCell="B20" sqref="B20"/>
    </sheetView>
  </sheetViews>
  <sheetFormatPr defaultColWidth="11.5546875" defaultRowHeight="15.6"/>
  <cols>
    <col min="1" max="1" width="12.6640625" style="1" bestFit="1" customWidth="1"/>
    <col min="2" max="3" width="11.44140625" style="1" bestFit="1" customWidth="1"/>
    <col min="4" max="4" width="14.5546875" style="1" bestFit="1" customWidth="1"/>
    <col min="5" max="5" width="24.44140625" style="1" bestFit="1" customWidth="1"/>
    <col min="6" max="6" width="14.44140625" style="8" bestFit="1" customWidth="1"/>
    <col min="7" max="7" width="14.5546875" style="1" bestFit="1" customWidth="1"/>
    <col min="8" max="8" width="25.6640625" style="1" bestFit="1" customWidth="1"/>
    <col min="9" max="9" width="20" style="1" bestFit="1" customWidth="1"/>
    <col min="10" max="16384" width="11.5546875" style="1"/>
  </cols>
  <sheetData>
    <row r="1" spans="1:9" ht="17.399999999999999">
      <c r="B1" s="19" t="s">
        <v>0</v>
      </c>
      <c r="C1" s="19"/>
      <c r="D1" s="19"/>
      <c r="E1" s="19"/>
      <c r="F1" s="20" t="s">
        <v>13</v>
      </c>
      <c r="G1" s="21"/>
      <c r="H1" s="21"/>
      <c r="I1" s="21"/>
    </row>
    <row r="2" spans="1:9">
      <c r="A2" s="14" t="s">
        <v>10</v>
      </c>
      <c r="B2" s="2" t="s">
        <v>1</v>
      </c>
      <c r="C2" s="2" t="s">
        <v>2</v>
      </c>
      <c r="D2" s="2" t="s">
        <v>3</v>
      </c>
      <c r="E2" s="2" t="s">
        <v>4</v>
      </c>
      <c r="F2" s="16" t="s">
        <v>10</v>
      </c>
      <c r="G2" s="2" t="s">
        <v>3</v>
      </c>
      <c r="H2" s="2" t="s">
        <v>4</v>
      </c>
      <c r="I2" s="2" t="s">
        <v>7</v>
      </c>
    </row>
    <row r="3" spans="1:9">
      <c r="A3" s="22" t="s">
        <v>11</v>
      </c>
      <c r="B3" s="23">
        <v>13080</v>
      </c>
      <c r="C3" s="23">
        <v>17852</v>
      </c>
      <c r="D3" s="24">
        <f>DATEDIF(B3, C3, "d")</f>
        <v>4772</v>
      </c>
      <c r="E3" s="22" t="str">
        <f t="shared" ref="E3:E17" si="0">DATEDIF(0,D3,"y")&amp;" years " &amp;DATEDIF(0,D3,"ym")&amp;" months "&amp;DATEDIF(0,D3,"md")&amp;" days"</f>
        <v>13 years 0 months 23 days</v>
      </c>
      <c r="F3" s="18" t="s">
        <v>8</v>
      </c>
      <c r="G3" s="12">
        <f>D3+D4+D6+D7+D9+D10+D13+D14+D16+D17</f>
        <v>23508</v>
      </c>
      <c r="H3" s="1" t="str">
        <f>DATEDIF(0,G3,"y")&amp;" years " &amp;DATEDIF(0,G3,"ym")&amp;" months "&amp;DATEDIF(0,G3,"md")&amp;" days"</f>
        <v>64 years 4 months 11 days</v>
      </c>
      <c r="I3" s="13">
        <f>G3/D18</f>
        <v>0.7166854669064967</v>
      </c>
    </row>
    <row r="4" spans="1:9">
      <c r="A4" s="22" t="s">
        <v>11</v>
      </c>
      <c r="B4" s="23">
        <v>17852</v>
      </c>
      <c r="C4" s="23">
        <v>20992</v>
      </c>
      <c r="D4" s="24">
        <f>DATEDIF(B4, C4, "d")</f>
        <v>3140</v>
      </c>
      <c r="E4" s="22" t="str">
        <f t="shared" si="0"/>
        <v>8 years 7 months 5 days</v>
      </c>
      <c r="F4" s="18" t="s">
        <v>9</v>
      </c>
      <c r="G4" s="12">
        <f>D5+D8+D11+D12+D15</f>
        <v>9293</v>
      </c>
      <c r="H4" s="1" t="str">
        <f>DATEDIF(0,G4,"y")&amp;" years " &amp;DATEDIF(0,G4,"ym")&amp;" months "&amp;DATEDIF(0,G4,"md")&amp;" days"</f>
        <v>25 years 5 months 10 days</v>
      </c>
      <c r="I4" s="13">
        <f>G4/D18</f>
        <v>0.28331453309350324</v>
      </c>
    </row>
    <row r="5" spans="1:9">
      <c r="A5" s="25" t="s">
        <v>12</v>
      </c>
      <c r="B5" s="26">
        <v>20992</v>
      </c>
      <c r="C5" s="26">
        <v>23123</v>
      </c>
      <c r="D5" s="27">
        <f t="shared" ref="D5:D17" si="1">DATEDIF(B5,C5, "d")</f>
        <v>2131</v>
      </c>
      <c r="E5" s="25" t="str">
        <f t="shared" si="0"/>
        <v>5 years 9 months 31 days</v>
      </c>
    </row>
    <row r="6" spans="1:9">
      <c r="A6" s="22" t="s">
        <v>11</v>
      </c>
      <c r="B6" s="23">
        <v>23103</v>
      </c>
      <c r="C6" s="23">
        <v>24948</v>
      </c>
      <c r="D6" s="24">
        <f t="shared" si="1"/>
        <v>1845</v>
      </c>
      <c r="E6" s="22" t="str">
        <f t="shared" si="0"/>
        <v>5 years 0 months 18 days</v>
      </c>
    </row>
    <row r="7" spans="1:9">
      <c r="A7" s="22" t="s">
        <v>11</v>
      </c>
      <c r="B7" s="23">
        <v>24948</v>
      </c>
      <c r="C7" s="23">
        <v>29009</v>
      </c>
      <c r="D7" s="24">
        <f t="shared" si="1"/>
        <v>4061</v>
      </c>
      <c r="E7" s="22" t="str">
        <f t="shared" si="0"/>
        <v>11 years 1 months 12 days</v>
      </c>
    </row>
    <row r="8" spans="1:9">
      <c r="A8" s="25" t="s">
        <v>12</v>
      </c>
      <c r="B8" s="26">
        <v>29010</v>
      </c>
      <c r="C8" s="26">
        <v>29282</v>
      </c>
      <c r="D8" s="27">
        <f t="shared" si="1"/>
        <v>272</v>
      </c>
      <c r="E8" s="25" t="str">
        <f t="shared" si="0"/>
        <v>0 years 8 months 28 days</v>
      </c>
    </row>
    <row r="9" spans="1:9">
      <c r="A9" s="22" t="s">
        <v>11</v>
      </c>
      <c r="B9" s="23">
        <v>29283</v>
      </c>
      <c r="C9" s="23">
        <v>30862</v>
      </c>
      <c r="D9" s="24">
        <f t="shared" si="1"/>
        <v>1579</v>
      </c>
      <c r="E9" s="22" t="str">
        <f t="shared" si="0"/>
        <v>4 years 3 months 27 days</v>
      </c>
    </row>
    <row r="10" spans="1:9">
      <c r="A10" s="22" t="s">
        <v>11</v>
      </c>
      <c r="B10" s="23">
        <v>30771</v>
      </c>
      <c r="C10" s="23">
        <v>30941</v>
      </c>
      <c r="D10" s="24">
        <f t="shared" si="1"/>
        <v>170</v>
      </c>
      <c r="E10" s="22" t="str">
        <f t="shared" si="0"/>
        <v>0 years 5 months 18 days</v>
      </c>
    </row>
    <row r="11" spans="1:9">
      <c r="A11" s="25" t="s">
        <v>12</v>
      </c>
      <c r="B11" s="26">
        <v>30942</v>
      </c>
      <c r="C11" s="26">
        <v>34144</v>
      </c>
      <c r="D11" s="27">
        <f t="shared" si="1"/>
        <v>3202</v>
      </c>
      <c r="E11" s="25" t="str">
        <f t="shared" si="0"/>
        <v>8 years 9 months 6 days</v>
      </c>
    </row>
    <row r="12" spans="1:9">
      <c r="A12" s="25" t="s">
        <v>12</v>
      </c>
      <c r="B12" s="26">
        <v>34145</v>
      </c>
      <c r="C12" s="26">
        <v>34276</v>
      </c>
      <c r="D12" s="27">
        <f t="shared" si="1"/>
        <v>131</v>
      </c>
      <c r="E12" s="25" t="str">
        <f t="shared" si="0"/>
        <v>0 years 4 months 10 days</v>
      </c>
    </row>
    <row r="13" spans="1:9">
      <c r="A13" s="22" t="s">
        <v>11</v>
      </c>
      <c r="B13" s="23">
        <v>34277</v>
      </c>
      <c r="C13" s="23">
        <v>37966</v>
      </c>
      <c r="D13" s="24">
        <f t="shared" si="1"/>
        <v>3689</v>
      </c>
      <c r="E13" s="22" t="str">
        <f t="shared" si="0"/>
        <v>10 years 1 months 5 days</v>
      </c>
    </row>
    <row r="14" spans="1:9">
      <c r="A14" s="22" t="s">
        <v>11</v>
      </c>
      <c r="B14" s="23">
        <v>37967</v>
      </c>
      <c r="C14" s="23">
        <v>38753</v>
      </c>
      <c r="D14" s="24">
        <f t="shared" si="1"/>
        <v>786</v>
      </c>
      <c r="E14" s="22" t="str">
        <f t="shared" si="0"/>
        <v>2 years 1 months 24 days</v>
      </c>
    </row>
    <row r="15" spans="1:9">
      <c r="A15" s="25" t="s">
        <v>12</v>
      </c>
      <c r="B15" s="26">
        <v>38754</v>
      </c>
      <c r="C15" s="26">
        <v>42311</v>
      </c>
      <c r="D15" s="27">
        <f t="shared" si="1"/>
        <v>3557</v>
      </c>
      <c r="E15" s="25" t="str">
        <f t="shared" si="0"/>
        <v>9 years 8 months 26 days</v>
      </c>
    </row>
    <row r="16" spans="1:9">
      <c r="A16" s="22" t="s">
        <v>11</v>
      </c>
      <c r="B16" s="23">
        <v>42312</v>
      </c>
      <c r="C16" s="23">
        <v>45730</v>
      </c>
      <c r="D16" s="24">
        <f t="shared" si="1"/>
        <v>3418</v>
      </c>
      <c r="E16" s="22" t="str">
        <f t="shared" si="0"/>
        <v>9 years 4 months 10 days</v>
      </c>
    </row>
    <row r="17" spans="1:5">
      <c r="A17" s="22" t="s">
        <v>11</v>
      </c>
      <c r="B17" s="23">
        <v>45730</v>
      </c>
      <c r="C17" s="23">
        <v>45778</v>
      </c>
      <c r="D17" s="24">
        <f t="shared" si="1"/>
        <v>48</v>
      </c>
      <c r="E17" s="22" t="str">
        <f t="shared" si="0"/>
        <v>0 years 1 months 17 days</v>
      </c>
    </row>
    <row r="18" spans="1:5">
      <c r="A18" s="1" t="s">
        <v>14</v>
      </c>
      <c r="D18" s="12">
        <f>SUM(D3:D17)</f>
        <v>32801</v>
      </c>
      <c r="E18" s="1" t="str">
        <f>DATEDIF(0,D18,"y")&amp;" years " &amp;DATEDIF(0,D18,"ym")&amp;" months "&amp;DATEDIF(0,D18,"md")&amp;" days"</f>
        <v>89 years 9 months 20 days</v>
      </c>
    </row>
  </sheetData>
  <mergeCells count="2">
    <mergeCell ref="B1:E1"/>
    <mergeCell ref="F1:I1"/>
  </mergeCells>
  <pageMargins left="0.78749999999999998" right="0.78749999999999998" top="1.05277777777778" bottom="1.05277777777778" header="0.78749999999999998" footer="0.78749999999999998"/>
  <pageSetup orientation="portrait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topLeftCell="C1" zoomScaleNormal="100" workbookViewId="0">
      <selection activeCell="H7" sqref="H7"/>
    </sheetView>
  </sheetViews>
  <sheetFormatPr defaultColWidth="11.5546875" defaultRowHeight="15.6"/>
  <cols>
    <col min="1" max="1" width="12.6640625" style="1" bestFit="1" customWidth="1"/>
    <col min="2" max="2" width="11.5546875" style="1"/>
    <col min="3" max="3" width="12.6640625" style="1" bestFit="1" customWidth="1"/>
    <col min="4" max="4" width="11.5546875" style="1"/>
    <col min="5" max="5" width="14.5546875" style="1" bestFit="1" customWidth="1"/>
    <col min="6" max="6" width="24.44140625" style="1" bestFit="1" customWidth="1"/>
    <col min="7" max="7" width="13.6640625" style="1" bestFit="1" customWidth="1"/>
    <col min="8" max="8" width="14.5546875" style="1" bestFit="1" customWidth="1"/>
    <col min="9" max="9" width="24.44140625" style="1" bestFit="1" customWidth="1"/>
    <col min="10" max="10" width="20" style="1" bestFit="1" customWidth="1"/>
    <col min="11" max="16384" width="11.5546875" style="1"/>
  </cols>
  <sheetData>
    <row r="1" spans="1:10" ht="17.399999999999999">
      <c r="B1" s="19" t="s">
        <v>5</v>
      </c>
      <c r="C1" s="19"/>
      <c r="D1" s="19"/>
      <c r="E1" s="19"/>
      <c r="F1" s="19"/>
      <c r="G1" s="20" t="s">
        <v>15</v>
      </c>
      <c r="H1" s="21"/>
      <c r="I1" s="21"/>
      <c r="J1" s="21"/>
    </row>
    <row r="2" spans="1:10">
      <c r="A2" s="2" t="s">
        <v>10</v>
      </c>
      <c r="B2" s="2" t="s">
        <v>1</v>
      </c>
      <c r="C2" s="2" t="s">
        <v>10</v>
      </c>
      <c r="D2" s="2" t="s">
        <v>2</v>
      </c>
      <c r="E2" s="2" t="s">
        <v>3</v>
      </c>
      <c r="F2" s="2" t="s">
        <v>4</v>
      </c>
      <c r="G2" s="2" t="s">
        <v>10</v>
      </c>
      <c r="H2" s="2" t="s">
        <v>3</v>
      </c>
      <c r="I2" s="2" t="s">
        <v>4</v>
      </c>
      <c r="J2" s="2" t="s">
        <v>7</v>
      </c>
    </row>
    <row r="3" spans="1:10">
      <c r="A3" s="1" t="s">
        <v>11</v>
      </c>
      <c r="B3" s="6">
        <v>13080</v>
      </c>
      <c r="C3" s="1" t="s">
        <v>11</v>
      </c>
      <c r="D3" s="6">
        <v>17852</v>
      </c>
      <c r="E3" s="7">
        <f>DATEDIF(B3, D3, "d")</f>
        <v>4772</v>
      </c>
      <c r="F3" s="8" t="str">
        <f t="shared" ref="F3:F10" si="0">DATEDIF(0,E3,"y")&amp;" years " &amp;DATEDIF(0,E3,"ym")&amp;" months "&amp;DATEDIF(0,E3,"md")&amp;" days"</f>
        <v>13 years 0 months 23 days</v>
      </c>
      <c r="G3" s="8" t="s">
        <v>8</v>
      </c>
      <c r="H3" s="12">
        <f>E3+E4+E6+E7+E9+E10</f>
        <v>15567</v>
      </c>
      <c r="I3" s="1" t="str">
        <f>DATEDIF(0,H3,"y")&amp;" years " &amp;DATEDIF(0,H3,"ym")&amp;" months "&amp;DATEDIF(0,H3,"md")&amp;" days"</f>
        <v>42 years 7 months 14 days</v>
      </c>
      <c r="J3" s="13">
        <f>H3/E11</f>
        <v>0.86627712854757932</v>
      </c>
    </row>
    <row r="4" spans="1:10">
      <c r="A4" s="1" t="s">
        <v>11</v>
      </c>
      <c r="B4" s="6">
        <v>17852</v>
      </c>
      <c r="C4" s="1" t="s">
        <v>11</v>
      </c>
      <c r="D4" s="6">
        <v>20992</v>
      </c>
      <c r="E4" s="7">
        <f>DATEDIF(B4, D4, "d")</f>
        <v>3140</v>
      </c>
      <c r="F4" s="8" t="str">
        <f t="shared" si="0"/>
        <v>8 years 7 months 5 days</v>
      </c>
      <c r="G4" s="8" t="s">
        <v>9</v>
      </c>
      <c r="H4" s="12">
        <f>E5+E8</f>
        <v>2403</v>
      </c>
      <c r="I4" s="1" t="str">
        <f>DATEDIF(0,H4,"y")&amp;" years " &amp;DATEDIF(0,H4,"ym")&amp;" months "&amp;DATEDIF(0,H4,"md")&amp;" days"</f>
        <v>6 years 6 months 30 days</v>
      </c>
      <c r="J4" s="13">
        <f>H4/E11</f>
        <v>0.13372287145242071</v>
      </c>
    </row>
    <row r="5" spans="1:10">
      <c r="A5" s="1" t="s">
        <v>12</v>
      </c>
      <c r="B5" s="6">
        <v>20992</v>
      </c>
      <c r="C5" s="1" t="s">
        <v>12</v>
      </c>
      <c r="D5" s="6">
        <v>23123</v>
      </c>
      <c r="E5" s="7">
        <f t="shared" ref="E5:E10" si="1">DATEDIF(B5,D5, "d")</f>
        <v>2131</v>
      </c>
      <c r="F5" s="8" t="str">
        <f t="shared" si="0"/>
        <v>5 years 9 months 31 days</v>
      </c>
      <c r="G5" s="8"/>
    </row>
    <row r="6" spans="1:10">
      <c r="A6" s="1" t="s">
        <v>11</v>
      </c>
      <c r="B6" s="6">
        <v>23103</v>
      </c>
      <c r="C6" s="1" t="s">
        <v>11</v>
      </c>
      <c r="D6" s="6">
        <v>24948</v>
      </c>
      <c r="E6" s="7">
        <f t="shared" si="1"/>
        <v>1845</v>
      </c>
      <c r="F6" s="8" t="str">
        <f t="shared" si="0"/>
        <v>5 years 0 months 18 days</v>
      </c>
      <c r="G6" s="8"/>
    </row>
    <row r="7" spans="1:10">
      <c r="A7" s="1" t="s">
        <v>11</v>
      </c>
      <c r="B7" s="6">
        <v>24948</v>
      </c>
      <c r="C7" s="1" t="s">
        <v>11</v>
      </c>
      <c r="D7" s="6">
        <v>29009</v>
      </c>
      <c r="E7" s="7">
        <f t="shared" si="1"/>
        <v>4061</v>
      </c>
      <c r="F7" s="8" t="str">
        <f t="shared" si="0"/>
        <v>11 years 1 months 12 days</v>
      </c>
      <c r="G7" s="8"/>
    </row>
    <row r="8" spans="1:10">
      <c r="A8" s="1" t="s">
        <v>12</v>
      </c>
      <c r="B8" s="6">
        <v>29010</v>
      </c>
      <c r="C8" s="1" t="s">
        <v>12</v>
      </c>
      <c r="D8" s="6">
        <v>29282</v>
      </c>
      <c r="E8" s="7">
        <f t="shared" si="1"/>
        <v>272</v>
      </c>
      <c r="F8" s="8" t="str">
        <f t="shared" si="0"/>
        <v>0 years 8 months 28 days</v>
      </c>
      <c r="G8" s="8"/>
    </row>
    <row r="9" spans="1:10">
      <c r="A9" s="1" t="s">
        <v>11</v>
      </c>
      <c r="B9" s="6">
        <v>29283</v>
      </c>
      <c r="C9" s="1" t="s">
        <v>11</v>
      </c>
      <c r="D9" s="6">
        <v>30862</v>
      </c>
      <c r="E9" s="7">
        <f t="shared" si="1"/>
        <v>1579</v>
      </c>
      <c r="F9" s="8" t="str">
        <f t="shared" si="0"/>
        <v>4 years 3 months 27 days</v>
      </c>
      <c r="G9" s="8"/>
    </row>
    <row r="10" spans="1:10">
      <c r="A10" s="1" t="s">
        <v>11</v>
      </c>
      <c r="B10" s="6">
        <v>30771</v>
      </c>
      <c r="C10" s="1" t="s">
        <v>11</v>
      </c>
      <c r="D10" s="6">
        <v>30941</v>
      </c>
      <c r="E10" s="7">
        <f t="shared" si="1"/>
        <v>170</v>
      </c>
      <c r="F10" s="8" t="str">
        <f t="shared" si="0"/>
        <v>0 years 5 months 18 days</v>
      </c>
      <c r="G10" s="8"/>
    </row>
    <row r="11" spans="1:10">
      <c r="E11" s="5">
        <f>SUM(E3:E10)</f>
        <v>17970</v>
      </c>
      <c r="F11" s="1" t="str">
        <f>DATEDIF(0,E11,"y")&amp;" years " &amp;DATEDIF(0,E11,"ym")&amp;" months "&amp;DATEDIF(0,E11,"md")&amp;" days"</f>
        <v>49 years 2 months 13 days</v>
      </c>
    </row>
  </sheetData>
  <mergeCells count="2">
    <mergeCell ref="B1:F1"/>
    <mergeCell ref="G1:J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10"/>
  <sheetViews>
    <sheetView zoomScaleNormal="100" workbookViewId="0">
      <selection activeCell="C10" sqref="C10"/>
    </sheetView>
  </sheetViews>
  <sheetFormatPr defaultColWidth="11.5546875" defaultRowHeight="13.2"/>
  <cols>
    <col min="1" max="1" width="12.6640625" bestFit="1" customWidth="1"/>
    <col min="2" max="2" width="11.44140625" bestFit="1" customWidth="1"/>
    <col min="4" max="4" width="14.5546875" bestFit="1" customWidth="1"/>
    <col min="5" max="5" width="24.44140625" customWidth="1"/>
    <col min="6" max="6" width="13.6640625" bestFit="1" customWidth="1"/>
    <col min="7" max="7" width="14.5546875" bestFit="1" customWidth="1"/>
    <col min="8" max="8" width="24.44140625" bestFit="1" customWidth="1"/>
    <col min="9" max="9" width="20" bestFit="1" customWidth="1"/>
  </cols>
  <sheetData>
    <row r="1" spans="1:9" ht="17.399999999999999">
      <c r="B1" s="19" t="s">
        <v>6</v>
      </c>
      <c r="C1" s="19"/>
      <c r="D1" s="19"/>
      <c r="E1" s="19"/>
      <c r="F1" s="15"/>
      <c r="G1" s="20" t="s">
        <v>16</v>
      </c>
      <c r="H1" s="20"/>
      <c r="I1" s="21"/>
    </row>
    <row r="2" spans="1:9" ht="15.6">
      <c r="A2" s="17" t="s">
        <v>10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  <c r="G2" s="2" t="s">
        <v>3</v>
      </c>
      <c r="H2" s="2" t="s">
        <v>4</v>
      </c>
      <c r="I2" s="2" t="s">
        <v>7</v>
      </c>
    </row>
    <row r="3" spans="1:9" ht="15.6">
      <c r="A3" s="1" t="s">
        <v>12</v>
      </c>
      <c r="B3" s="6">
        <v>30942</v>
      </c>
      <c r="C3" s="6">
        <v>34144</v>
      </c>
      <c r="D3" s="7">
        <f t="shared" ref="D3:D9" si="0">DATEDIF(B3,C3, "d")</f>
        <v>3202</v>
      </c>
      <c r="E3" s="8" t="str">
        <f t="shared" ref="E3:E9" si="1">DATEDIF(0,D3,"y")&amp;" years " &amp;DATEDIF(0,D3,"ym")&amp;" months "&amp;DATEDIF(0,D3,"md")&amp;" days"</f>
        <v>8 years 9 months 6 days</v>
      </c>
      <c r="F3" s="8" t="s">
        <v>8</v>
      </c>
      <c r="G3" s="12">
        <f>D5+D6+D8+D9</f>
        <v>7940</v>
      </c>
      <c r="H3" s="1" t="str">
        <f>DATEDIF(0,G3,"y")&amp;" years " &amp;DATEDIF(0,G3,"ym")&amp;" months "&amp;DATEDIF(0,G3,"md")&amp;" days"</f>
        <v>21 years 8 months 26 days</v>
      </c>
      <c r="I3" s="13">
        <f>G3/D10</f>
        <v>0.53540121375590022</v>
      </c>
    </row>
    <row r="4" spans="1:9" ht="15.6">
      <c r="A4" s="1" t="s">
        <v>12</v>
      </c>
      <c r="B4" s="6">
        <v>34145</v>
      </c>
      <c r="C4" s="6">
        <v>34276</v>
      </c>
      <c r="D4" s="7">
        <f t="shared" si="0"/>
        <v>131</v>
      </c>
      <c r="E4" s="8" t="str">
        <f t="shared" si="1"/>
        <v>0 years 4 months 10 days</v>
      </c>
      <c r="F4" s="8" t="s">
        <v>9</v>
      </c>
      <c r="G4" s="1">
        <f>D3+D4+D7</f>
        <v>6890</v>
      </c>
      <c r="H4" s="1" t="str">
        <f>DATEDIF(0,G4,"y")&amp;" years " &amp;DATEDIF(0,G4,"ym")&amp;" months "&amp;DATEDIF(0,G4,"md")&amp;" days"</f>
        <v>18 years 10 months 11 days</v>
      </c>
      <c r="I4" s="13">
        <f>G4/D10</f>
        <v>0.46459878624409978</v>
      </c>
    </row>
    <row r="5" spans="1:9" ht="15.6">
      <c r="A5" s="1" t="s">
        <v>11</v>
      </c>
      <c r="B5" s="6">
        <v>34277</v>
      </c>
      <c r="C5" s="6">
        <v>37966</v>
      </c>
      <c r="D5" s="7">
        <f t="shared" si="0"/>
        <v>3689</v>
      </c>
      <c r="E5" s="8" t="str">
        <f t="shared" si="1"/>
        <v>10 years 1 months 5 days</v>
      </c>
      <c r="F5" s="8"/>
    </row>
    <row r="6" spans="1:9" ht="15.6">
      <c r="A6" s="1" t="s">
        <v>11</v>
      </c>
      <c r="B6" s="6">
        <v>37967</v>
      </c>
      <c r="C6" s="6">
        <v>38753</v>
      </c>
      <c r="D6" s="7">
        <f t="shared" si="0"/>
        <v>786</v>
      </c>
      <c r="E6" s="8" t="str">
        <f t="shared" si="1"/>
        <v>2 years 1 months 24 days</v>
      </c>
      <c r="F6" s="8"/>
    </row>
    <row r="7" spans="1:9" ht="15.6">
      <c r="A7" s="1" t="s">
        <v>12</v>
      </c>
      <c r="B7" s="6">
        <v>38754</v>
      </c>
      <c r="C7" s="6">
        <v>42311</v>
      </c>
      <c r="D7" s="7">
        <f t="shared" si="0"/>
        <v>3557</v>
      </c>
      <c r="E7" s="8" t="str">
        <f t="shared" si="1"/>
        <v>9 years 8 months 26 days</v>
      </c>
      <c r="F7" s="8"/>
    </row>
    <row r="8" spans="1:9" ht="15.6">
      <c r="A8" s="1" t="s">
        <v>11</v>
      </c>
      <c r="B8" s="6">
        <v>42312</v>
      </c>
      <c r="C8" s="6">
        <v>45730</v>
      </c>
      <c r="D8" s="7">
        <f t="shared" si="0"/>
        <v>3418</v>
      </c>
      <c r="E8" s="8" t="str">
        <f t="shared" si="1"/>
        <v>9 years 4 months 10 days</v>
      </c>
      <c r="F8" s="8"/>
    </row>
    <row r="9" spans="1:9" ht="15.6">
      <c r="A9" s="1" t="s">
        <v>11</v>
      </c>
      <c r="B9" s="9">
        <v>45731</v>
      </c>
      <c r="C9" s="9">
        <v>45778</v>
      </c>
      <c r="D9" s="11">
        <f t="shared" si="0"/>
        <v>47</v>
      </c>
      <c r="E9" s="10" t="str">
        <f t="shared" si="1"/>
        <v>0 years 1 months 16 days</v>
      </c>
      <c r="F9" s="10"/>
      <c r="G9" s="3"/>
    </row>
    <row r="10" spans="1:9" ht="15.6">
      <c r="B10" s="3"/>
      <c r="C10" s="3"/>
      <c r="D10" s="4">
        <f>SUM(D3:D9)</f>
        <v>14830</v>
      </c>
      <c r="E10" s="3" t="str">
        <f>DATEDIF(0,D10,"y")&amp;" years " &amp;DATEDIF(0,D10,"ym")&amp;" months "&amp;DATEDIF(0,D10,"md")&amp;" days"</f>
        <v>40 years 7 months 7 days</v>
      </c>
      <c r="F10" s="3"/>
      <c r="G10" s="3"/>
    </row>
  </sheetData>
  <mergeCells count="2">
    <mergeCell ref="B1:E1"/>
    <mergeCell ref="G1:I1"/>
  </mergeCells>
  <pageMargins left="0.78749999999999998" right="0.78749999999999998" top="1.05277777777778" bottom="1.05277777777778" header="0.78749999999999998" footer="0.78749999999999998"/>
  <pageSetup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Ministries</vt:lpstr>
      <vt:lpstr>The Liberal Half-Century </vt:lpstr>
      <vt:lpstr>Conservative-Liberal Alternatio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James Bowden</cp:lastModifiedBy>
  <cp:revision>3</cp:revision>
  <dcterms:created xsi:type="dcterms:W3CDTF">2025-01-26T19:11:20Z</dcterms:created>
  <dcterms:modified xsi:type="dcterms:W3CDTF">2025-12-15T21:43:44Z</dcterms:modified>
  <dc:language>en-CA</dc:language>
</cp:coreProperties>
</file>