
<file path=[Content_Types].xml><?xml version="1.0" encoding="utf-8"?>
<Types xmlns="http://schemas.openxmlformats.org/package/2006/content-types">
  <Override PartName="/xl/charts/chart6.xml" ContentType="application/vnd.openxmlformats-officedocument.drawingml.chart+xml"/>
  <Override PartName="/xl/worksheets/sheet9.xml" ContentType="application/vnd.openxmlformats-officedocument.spreadsheetml.worksheet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docProps/core.xml" ContentType="application/vnd.openxmlformats-package.core-properties+xml"/>
  <Override PartName="/xl/charts/chart7.xml" ContentType="application/vnd.openxmlformats-officedocument.drawingml.chart+xml"/>
  <Override PartName="/xl/drawings/drawing9.xml" ContentType="application/vnd.openxmlformats-officedocument.drawing+xml"/>
  <Override PartName="/xl/charts/chart10.xml" ContentType="application/vnd.openxmlformats-officedocument.drawingml.chart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6" tabRatio="853"/>
  </bookViews>
  <sheets>
    <sheet name="1860s" sheetId="1" r:id="rId1"/>
    <sheet name="1870s" sheetId="2" r:id="rId2"/>
    <sheet name="1880s" sheetId="3" r:id="rId3"/>
    <sheet name="1890s" sheetId="4" r:id="rId4"/>
    <sheet name="1900s" sheetId="5" r:id="rId5"/>
    <sheet name="1910s" sheetId="6" r:id="rId6"/>
    <sheet name="1920s" sheetId="7" r:id="rId7"/>
    <sheet name="1930s" sheetId="8" r:id="rId8"/>
    <sheet name="1940s" sheetId="9" r:id="rId9"/>
    <sheet name="1950s" sheetId="10" r:id="rId10"/>
  </sheets>
  <externalReferences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</externalReference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M31" i="10"/>
  <c r="L31"/>
  <c r="K31"/>
  <c r="J31"/>
  <c r="I31"/>
  <c r="H31"/>
  <c r="G31"/>
  <c r="F31"/>
  <c r="E31"/>
  <c r="D31"/>
  <c r="C31"/>
  <c r="B31"/>
  <c r="M28"/>
  <c r="L28"/>
  <c r="K28"/>
  <c r="J28"/>
  <c r="I28"/>
  <c r="H28"/>
  <c r="G28"/>
  <c r="F28"/>
  <c r="E28"/>
  <c r="D28"/>
  <c r="C28"/>
  <c r="B28"/>
  <c r="M25"/>
  <c r="L25"/>
  <c r="K25"/>
  <c r="J25"/>
  <c r="I25"/>
  <c r="H25"/>
  <c r="G25"/>
  <c r="F25"/>
  <c r="E25"/>
  <c r="D25"/>
  <c r="C25"/>
  <c r="B25"/>
  <c r="N25" s="1"/>
  <c r="M22"/>
  <c r="L22"/>
  <c r="K22"/>
  <c r="J22"/>
  <c r="I22"/>
  <c r="H22"/>
  <c r="G22"/>
  <c r="F22"/>
  <c r="E22"/>
  <c r="D22"/>
  <c r="C22"/>
  <c r="B22"/>
  <c r="M19"/>
  <c r="L19"/>
  <c r="K19"/>
  <c r="J19"/>
  <c r="I19"/>
  <c r="H19"/>
  <c r="G19"/>
  <c r="F19"/>
  <c r="E19"/>
  <c r="D19"/>
  <c r="C19"/>
  <c r="B19"/>
  <c r="M16"/>
  <c r="L16"/>
  <c r="K16"/>
  <c r="J16"/>
  <c r="I16"/>
  <c r="H16"/>
  <c r="G16"/>
  <c r="F16"/>
  <c r="E16"/>
  <c r="D16"/>
  <c r="C16"/>
  <c r="B16"/>
  <c r="N16" s="1"/>
  <c r="M13"/>
  <c r="L13"/>
  <c r="K13"/>
  <c r="J13"/>
  <c r="I13"/>
  <c r="H13"/>
  <c r="G13"/>
  <c r="F13"/>
  <c r="E13"/>
  <c r="D13"/>
  <c r="C13"/>
  <c r="B13"/>
  <c r="M10"/>
  <c r="L10"/>
  <c r="K10"/>
  <c r="J10"/>
  <c r="I10"/>
  <c r="H10"/>
  <c r="G10"/>
  <c r="F10"/>
  <c r="E10"/>
  <c r="D10"/>
  <c r="C10"/>
  <c r="B10"/>
  <c r="N7"/>
  <c r="C8" s="1"/>
  <c r="M7"/>
  <c r="L7"/>
  <c r="K7"/>
  <c r="J7"/>
  <c r="I7"/>
  <c r="H7"/>
  <c r="G7"/>
  <c r="F7"/>
  <c r="E7"/>
  <c r="D7"/>
  <c r="C7"/>
  <c r="B7"/>
  <c r="M4"/>
  <c r="L4"/>
  <c r="K4"/>
  <c r="J4"/>
  <c r="I4"/>
  <c r="H4"/>
  <c r="G4"/>
  <c r="G33" s="1"/>
  <c r="F4"/>
  <c r="F33" s="1"/>
  <c r="E4"/>
  <c r="D4"/>
  <c r="C4"/>
  <c r="B4"/>
  <c r="M31" i="9"/>
  <c r="L31"/>
  <c r="K31"/>
  <c r="J31"/>
  <c r="I31"/>
  <c r="H31"/>
  <c r="G31"/>
  <c r="F31"/>
  <c r="E31"/>
  <c r="D31"/>
  <c r="C31"/>
  <c r="B31"/>
  <c r="M28"/>
  <c r="L28"/>
  <c r="K28"/>
  <c r="J28"/>
  <c r="I28"/>
  <c r="H28"/>
  <c r="G28"/>
  <c r="F28"/>
  <c r="E28"/>
  <c r="D28"/>
  <c r="C28"/>
  <c r="B28"/>
  <c r="M25"/>
  <c r="L25"/>
  <c r="K25"/>
  <c r="J25"/>
  <c r="I25"/>
  <c r="H25"/>
  <c r="G25"/>
  <c r="F25"/>
  <c r="E25"/>
  <c r="D25"/>
  <c r="C25"/>
  <c r="B25"/>
  <c r="M22"/>
  <c r="L22"/>
  <c r="K22"/>
  <c r="J22"/>
  <c r="I22"/>
  <c r="H22"/>
  <c r="G22"/>
  <c r="F22"/>
  <c r="E22"/>
  <c r="D22"/>
  <c r="C22"/>
  <c r="B22"/>
  <c r="M19"/>
  <c r="L19"/>
  <c r="K19"/>
  <c r="J19"/>
  <c r="I19"/>
  <c r="H19"/>
  <c r="G19"/>
  <c r="F19"/>
  <c r="E19"/>
  <c r="D19"/>
  <c r="C19"/>
  <c r="B19"/>
  <c r="M16"/>
  <c r="L16"/>
  <c r="K16"/>
  <c r="J16"/>
  <c r="I16"/>
  <c r="H16"/>
  <c r="G16"/>
  <c r="F16"/>
  <c r="E16"/>
  <c r="D16"/>
  <c r="C16"/>
  <c r="B16"/>
  <c r="M13"/>
  <c r="L13"/>
  <c r="K13"/>
  <c r="J13"/>
  <c r="I13"/>
  <c r="H13"/>
  <c r="G13"/>
  <c r="F13"/>
  <c r="E13"/>
  <c r="D13"/>
  <c r="C13"/>
  <c r="B13"/>
  <c r="M10"/>
  <c r="L10"/>
  <c r="K10"/>
  <c r="J10"/>
  <c r="I10"/>
  <c r="H10"/>
  <c r="G10"/>
  <c r="F10"/>
  <c r="E10"/>
  <c r="D10"/>
  <c r="C10"/>
  <c r="B10"/>
  <c r="M7"/>
  <c r="L7"/>
  <c r="K7"/>
  <c r="K33" s="1"/>
  <c r="J7"/>
  <c r="I7"/>
  <c r="H7"/>
  <c r="G7"/>
  <c r="F7"/>
  <c r="E7"/>
  <c r="D7"/>
  <c r="C7"/>
  <c r="B7"/>
  <c r="M4"/>
  <c r="L4"/>
  <c r="K4"/>
  <c r="J4"/>
  <c r="I4"/>
  <c r="H4"/>
  <c r="G4"/>
  <c r="F4"/>
  <c r="E4"/>
  <c r="D4"/>
  <c r="C4"/>
  <c r="B4"/>
  <c r="M28" i="8"/>
  <c r="L28"/>
  <c r="K28"/>
  <c r="J28"/>
  <c r="I28"/>
  <c r="H28"/>
  <c r="G28"/>
  <c r="F28"/>
  <c r="E28"/>
  <c r="D28"/>
  <c r="C28"/>
  <c r="B28"/>
  <c r="M25"/>
  <c r="L25"/>
  <c r="K25"/>
  <c r="J25"/>
  <c r="I25"/>
  <c r="H25"/>
  <c r="G25"/>
  <c r="F25"/>
  <c r="E25"/>
  <c r="D25"/>
  <c r="C25"/>
  <c r="B25"/>
  <c r="M22"/>
  <c r="L22"/>
  <c r="K22"/>
  <c r="J22"/>
  <c r="I22"/>
  <c r="H22"/>
  <c r="G22"/>
  <c r="F22"/>
  <c r="E22"/>
  <c r="D22"/>
  <c r="C22"/>
  <c r="B22"/>
  <c r="M19"/>
  <c r="L19"/>
  <c r="K19"/>
  <c r="J19"/>
  <c r="I19"/>
  <c r="H19"/>
  <c r="G19"/>
  <c r="F19"/>
  <c r="E19"/>
  <c r="D19"/>
  <c r="C19"/>
  <c r="B19"/>
  <c r="M16"/>
  <c r="L16"/>
  <c r="K16"/>
  <c r="J16"/>
  <c r="I16"/>
  <c r="H16"/>
  <c r="G16"/>
  <c r="F16"/>
  <c r="E16"/>
  <c r="D16"/>
  <c r="C16"/>
  <c r="B16"/>
  <c r="M13"/>
  <c r="L13"/>
  <c r="K13"/>
  <c r="J13"/>
  <c r="I13"/>
  <c r="H13"/>
  <c r="G13"/>
  <c r="F13"/>
  <c r="E13"/>
  <c r="D13"/>
  <c r="C13"/>
  <c r="B13"/>
  <c r="M10"/>
  <c r="L10"/>
  <c r="K10"/>
  <c r="J10"/>
  <c r="I10"/>
  <c r="H10"/>
  <c r="G10"/>
  <c r="F10"/>
  <c r="E10"/>
  <c r="D10"/>
  <c r="C10"/>
  <c r="B10"/>
  <c r="M7"/>
  <c r="L7"/>
  <c r="K7"/>
  <c r="J7"/>
  <c r="I7"/>
  <c r="H7"/>
  <c r="G7"/>
  <c r="F7"/>
  <c r="E7"/>
  <c r="D7"/>
  <c r="C7"/>
  <c r="B7"/>
  <c r="M4"/>
  <c r="L4"/>
  <c r="K4"/>
  <c r="J4"/>
  <c r="I4"/>
  <c r="H4"/>
  <c r="G4"/>
  <c r="F4"/>
  <c r="E4"/>
  <c r="D4"/>
  <c r="C4"/>
  <c r="C30" s="1"/>
  <c r="B4"/>
  <c r="M28" i="7"/>
  <c r="L28"/>
  <c r="K28"/>
  <c r="J28"/>
  <c r="I28"/>
  <c r="H28"/>
  <c r="G28"/>
  <c r="F28"/>
  <c r="E28"/>
  <c r="D28"/>
  <c r="C28"/>
  <c r="B28"/>
  <c r="M25"/>
  <c r="L25"/>
  <c r="K25"/>
  <c r="J25"/>
  <c r="I25"/>
  <c r="H25"/>
  <c r="G25"/>
  <c r="F25"/>
  <c r="E25"/>
  <c r="D25"/>
  <c r="C25"/>
  <c r="B25"/>
  <c r="M22"/>
  <c r="L22"/>
  <c r="K22"/>
  <c r="J22"/>
  <c r="I22"/>
  <c r="H22"/>
  <c r="G22"/>
  <c r="F22"/>
  <c r="E22"/>
  <c r="D22"/>
  <c r="C22"/>
  <c r="B22"/>
  <c r="M19"/>
  <c r="L19"/>
  <c r="K19"/>
  <c r="J19"/>
  <c r="I19"/>
  <c r="H19"/>
  <c r="G19"/>
  <c r="F19"/>
  <c r="E19"/>
  <c r="D19"/>
  <c r="C19"/>
  <c r="B19"/>
  <c r="M16"/>
  <c r="L16"/>
  <c r="K16"/>
  <c r="J16"/>
  <c r="I16"/>
  <c r="H16"/>
  <c r="G16"/>
  <c r="F16"/>
  <c r="E16"/>
  <c r="D16"/>
  <c r="C16"/>
  <c r="B16"/>
  <c r="M13"/>
  <c r="L13"/>
  <c r="K13"/>
  <c r="J13"/>
  <c r="I13"/>
  <c r="H13"/>
  <c r="G13"/>
  <c r="F13"/>
  <c r="E13"/>
  <c r="D13"/>
  <c r="C13"/>
  <c r="B13"/>
  <c r="M10"/>
  <c r="L10"/>
  <c r="K10"/>
  <c r="J10"/>
  <c r="I10"/>
  <c r="H10"/>
  <c r="G10"/>
  <c r="F10"/>
  <c r="E10"/>
  <c r="D10"/>
  <c r="C10"/>
  <c r="B10"/>
  <c r="M7"/>
  <c r="L7"/>
  <c r="K7"/>
  <c r="J7"/>
  <c r="I7"/>
  <c r="H7"/>
  <c r="G7"/>
  <c r="F7"/>
  <c r="E7"/>
  <c r="D7"/>
  <c r="C7"/>
  <c r="B7"/>
  <c r="M4"/>
  <c r="L4"/>
  <c r="K4"/>
  <c r="J4"/>
  <c r="I4"/>
  <c r="H4"/>
  <c r="G4"/>
  <c r="F4"/>
  <c r="E4"/>
  <c r="D4"/>
  <c r="C4"/>
  <c r="B4"/>
  <c r="M28" i="6"/>
  <c r="L28"/>
  <c r="K28"/>
  <c r="J28"/>
  <c r="I28"/>
  <c r="H28"/>
  <c r="G28"/>
  <c r="F28"/>
  <c r="E28"/>
  <c r="D28"/>
  <c r="C28"/>
  <c r="B28"/>
  <c r="M25"/>
  <c r="L25"/>
  <c r="K25"/>
  <c r="J25"/>
  <c r="I25"/>
  <c r="H25"/>
  <c r="G25"/>
  <c r="F25"/>
  <c r="E25"/>
  <c r="D25"/>
  <c r="C25"/>
  <c r="B25"/>
  <c r="M22"/>
  <c r="L22"/>
  <c r="K22"/>
  <c r="J22"/>
  <c r="I22"/>
  <c r="H22"/>
  <c r="G22"/>
  <c r="F22"/>
  <c r="E22"/>
  <c r="D22"/>
  <c r="C22"/>
  <c r="B22"/>
  <c r="M19"/>
  <c r="L19"/>
  <c r="K19"/>
  <c r="J19"/>
  <c r="I19"/>
  <c r="H19"/>
  <c r="G19"/>
  <c r="F19"/>
  <c r="E19"/>
  <c r="D19"/>
  <c r="C19"/>
  <c r="B19"/>
  <c r="M16"/>
  <c r="L16"/>
  <c r="K16"/>
  <c r="J16"/>
  <c r="I16"/>
  <c r="H16"/>
  <c r="G16"/>
  <c r="F16"/>
  <c r="E16"/>
  <c r="D16"/>
  <c r="C16"/>
  <c r="B16"/>
  <c r="M13"/>
  <c r="L13"/>
  <c r="K13"/>
  <c r="J13"/>
  <c r="I13"/>
  <c r="H13"/>
  <c r="G13"/>
  <c r="F13"/>
  <c r="E13"/>
  <c r="D13"/>
  <c r="C13"/>
  <c r="B13"/>
  <c r="M10"/>
  <c r="L10"/>
  <c r="K10"/>
  <c r="J10"/>
  <c r="I10"/>
  <c r="H10"/>
  <c r="G10"/>
  <c r="F10"/>
  <c r="E10"/>
  <c r="D10"/>
  <c r="C10"/>
  <c r="B10"/>
  <c r="M7"/>
  <c r="L7"/>
  <c r="K7"/>
  <c r="J7"/>
  <c r="I7"/>
  <c r="H7"/>
  <c r="G7"/>
  <c r="F7"/>
  <c r="E7"/>
  <c r="D7"/>
  <c r="C7"/>
  <c r="B7"/>
  <c r="M4"/>
  <c r="L4"/>
  <c r="K4"/>
  <c r="J4"/>
  <c r="I4"/>
  <c r="H4"/>
  <c r="G4"/>
  <c r="F4"/>
  <c r="E4"/>
  <c r="D4"/>
  <c r="C4"/>
  <c r="B4"/>
  <c r="M22" i="5"/>
  <c r="L22"/>
  <c r="K22"/>
  <c r="J22"/>
  <c r="I22"/>
  <c r="H22"/>
  <c r="G22"/>
  <c r="F22"/>
  <c r="E22"/>
  <c r="D22"/>
  <c r="C22"/>
  <c r="B22"/>
  <c r="M19"/>
  <c r="L19"/>
  <c r="K19"/>
  <c r="J19"/>
  <c r="I19"/>
  <c r="H19"/>
  <c r="G19"/>
  <c r="F19"/>
  <c r="E19"/>
  <c r="D19"/>
  <c r="C19"/>
  <c r="B19"/>
  <c r="M16"/>
  <c r="L16"/>
  <c r="K16"/>
  <c r="J16"/>
  <c r="I16"/>
  <c r="H16"/>
  <c r="G16"/>
  <c r="F16"/>
  <c r="E16"/>
  <c r="D16"/>
  <c r="C16"/>
  <c r="B16"/>
  <c r="M13"/>
  <c r="L13"/>
  <c r="K13"/>
  <c r="J13"/>
  <c r="I13"/>
  <c r="H13"/>
  <c r="G13"/>
  <c r="F13"/>
  <c r="E13"/>
  <c r="D13"/>
  <c r="C13"/>
  <c r="B13"/>
  <c r="M10"/>
  <c r="L10"/>
  <c r="K10"/>
  <c r="J10"/>
  <c r="I10"/>
  <c r="H10"/>
  <c r="G10"/>
  <c r="F10"/>
  <c r="E10"/>
  <c r="D10"/>
  <c r="C10"/>
  <c r="B10"/>
  <c r="M7"/>
  <c r="L7"/>
  <c r="K7"/>
  <c r="J7"/>
  <c r="I7"/>
  <c r="H7"/>
  <c r="G7"/>
  <c r="F7"/>
  <c r="E7"/>
  <c r="D7"/>
  <c r="C7"/>
  <c r="B7"/>
  <c r="M4"/>
  <c r="L4"/>
  <c r="L24" s="1"/>
  <c r="K4"/>
  <c r="J4"/>
  <c r="I4"/>
  <c r="H4"/>
  <c r="G4"/>
  <c r="F4"/>
  <c r="E4"/>
  <c r="D4"/>
  <c r="C4"/>
  <c r="B4"/>
  <c r="M22" i="4"/>
  <c r="L22"/>
  <c r="K22"/>
  <c r="J22"/>
  <c r="I22"/>
  <c r="H22"/>
  <c r="G22"/>
  <c r="F22"/>
  <c r="E22"/>
  <c r="D22"/>
  <c r="C22"/>
  <c r="B22"/>
  <c r="M19"/>
  <c r="L19"/>
  <c r="K19"/>
  <c r="J19"/>
  <c r="I19"/>
  <c r="H19"/>
  <c r="G19"/>
  <c r="F19"/>
  <c r="E19"/>
  <c r="D19"/>
  <c r="C19"/>
  <c r="B19"/>
  <c r="M16"/>
  <c r="L16"/>
  <c r="K16"/>
  <c r="J16"/>
  <c r="I16"/>
  <c r="H16"/>
  <c r="G16"/>
  <c r="F16"/>
  <c r="E16"/>
  <c r="D16"/>
  <c r="C16"/>
  <c r="B16"/>
  <c r="M13"/>
  <c r="L13"/>
  <c r="K13"/>
  <c r="J13"/>
  <c r="I13"/>
  <c r="H13"/>
  <c r="G13"/>
  <c r="F13"/>
  <c r="E13"/>
  <c r="D13"/>
  <c r="C13"/>
  <c r="B13"/>
  <c r="M10"/>
  <c r="L10"/>
  <c r="K10"/>
  <c r="J10"/>
  <c r="I10"/>
  <c r="H10"/>
  <c r="G10"/>
  <c r="F10"/>
  <c r="E10"/>
  <c r="D10"/>
  <c r="C10"/>
  <c r="B10"/>
  <c r="M7"/>
  <c r="L7"/>
  <c r="K7"/>
  <c r="J7"/>
  <c r="I7"/>
  <c r="H7"/>
  <c r="G7"/>
  <c r="F7"/>
  <c r="E7"/>
  <c r="D7"/>
  <c r="C7"/>
  <c r="B7"/>
  <c r="M4"/>
  <c r="L4"/>
  <c r="K4"/>
  <c r="J4"/>
  <c r="I4"/>
  <c r="H4"/>
  <c r="G4"/>
  <c r="F4"/>
  <c r="E4"/>
  <c r="D4"/>
  <c r="C4"/>
  <c r="B4"/>
  <c r="M22" i="3"/>
  <c r="L22"/>
  <c r="K22"/>
  <c r="J22"/>
  <c r="I22"/>
  <c r="H22"/>
  <c r="G22"/>
  <c r="F22"/>
  <c r="E22"/>
  <c r="D22"/>
  <c r="C22"/>
  <c r="B22"/>
  <c r="M19"/>
  <c r="L19"/>
  <c r="K19"/>
  <c r="J19"/>
  <c r="I19"/>
  <c r="H19"/>
  <c r="G19"/>
  <c r="F19"/>
  <c r="E19"/>
  <c r="D19"/>
  <c r="C19"/>
  <c r="B19"/>
  <c r="N19" s="1"/>
  <c r="M16"/>
  <c r="L16"/>
  <c r="K16"/>
  <c r="J16"/>
  <c r="I16"/>
  <c r="H16"/>
  <c r="G16"/>
  <c r="F16"/>
  <c r="E16"/>
  <c r="D16"/>
  <c r="C16"/>
  <c r="B16"/>
  <c r="M13"/>
  <c r="L13"/>
  <c r="K13"/>
  <c r="J13"/>
  <c r="I13"/>
  <c r="H13"/>
  <c r="G13"/>
  <c r="F13"/>
  <c r="E13"/>
  <c r="D13"/>
  <c r="C13"/>
  <c r="B13"/>
  <c r="M10"/>
  <c r="L10"/>
  <c r="K10"/>
  <c r="J10"/>
  <c r="I10"/>
  <c r="H10"/>
  <c r="G10"/>
  <c r="F10"/>
  <c r="E10"/>
  <c r="D10"/>
  <c r="C10"/>
  <c r="B10"/>
  <c r="M7"/>
  <c r="L7"/>
  <c r="K7"/>
  <c r="J7"/>
  <c r="I7"/>
  <c r="H7"/>
  <c r="G7"/>
  <c r="F7"/>
  <c r="E7"/>
  <c r="D7"/>
  <c r="C7"/>
  <c r="B7"/>
  <c r="M4"/>
  <c r="L4"/>
  <c r="K4"/>
  <c r="J4"/>
  <c r="I4"/>
  <c r="H4"/>
  <c r="G4"/>
  <c r="F4"/>
  <c r="E4"/>
  <c r="D4"/>
  <c r="C4"/>
  <c r="B4"/>
  <c r="M16" i="2"/>
  <c r="L16"/>
  <c r="K16"/>
  <c r="J16"/>
  <c r="I16"/>
  <c r="H16"/>
  <c r="G16"/>
  <c r="F16"/>
  <c r="E16"/>
  <c r="D16"/>
  <c r="C16"/>
  <c r="B16"/>
  <c r="M13"/>
  <c r="L13"/>
  <c r="K13"/>
  <c r="J13"/>
  <c r="I13"/>
  <c r="H13"/>
  <c r="G13"/>
  <c r="F13"/>
  <c r="E13"/>
  <c r="D13"/>
  <c r="C13"/>
  <c r="B13"/>
  <c r="M10"/>
  <c r="L10"/>
  <c r="K10"/>
  <c r="J10"/>
  <c r="I10"/>
  <c r="H10"/>
  <c r="G10"/>
  <c r="F10"/>
  <c r="E10"/>
  <c r="D10"/>
  <c r="C10"/>
  <c r="B10"/>
  <c r="M7"/>
  <c r="L7"/>
  <c r="K7"/>
  <c r="J7"/>
  <c r="I7"/>
  <c r="H7"/>
  <c r="G7"/>
  <c r="F7"/>
  <c r="E7"/>
  <c r="D7"/>
  <c r="C7"/>
  <c r="B7"/>
  <c r="M4"/>
  <c r="L4"/>
  <c r="K4"/>
  <c r="J4"/>
  <c r="I4"/>
  <c r="H4"/>
  <c r="G4"/>
  <c r="F4"/>
  <c r="E4"/>
  <c r="D4"/>
  <c r="C4"/>
  <c r="B4"/>
  <c r="M13" i="1"/>
  <c r="L13"/>
  <c r="K13"/>
  <c r="J13"/>
  <c r="I13"/>
  <c r="H13"/>
  <c r="G13"/>
  <c r="F13"/>
  <c r="E13"/>
  <c r="D13"/>
  <c r="C13"/>
  <c r="B13"/>
  <c r="M10"/>
  <c r="L10"/>
  <c r="K10"/>
  <c r="J10"/>
  <c r="I10"/>
  <c r="H10"/>
  <c r="G10"/>
  <c r="F10"/>
  <c r="E10"/>
  <c r="D10"/>
  <c r="C10"/>
  <c r="B10"/>
  <c r="M7"/>
  <c r="L7"/>
  <c r="K7"/>
  <c r="J7"/>
  <c r="I7"/>
  <c r="H7"/>
  <c r="G7"/>
  <c r="F7"/>
  <c r="E7"/>
  <c r="D7"/>
  <c r="C7"/>
  <c r="B7"/>
  <c r="M4"/>
  <c r="L4"/>
  <c r="K4"/>
  <c r="J4"/>
  <c r="I4"/>
  <c r="H4"/>
  <c r="G4"/>
  <c r="F4"/>
  <c r="E4"/>
  <c r="D4"/>
  <c r="C4"/>
  <c r="B4"/>
  <c r="N16" i="9" l="1"/>
  <c r="M17" s="1"/>
  <c r="N19" i="8"/>
  <c r="F20" s="1"/>
  <c r="N31" i="9"/>
  <c r="H32" s="1"/>
  <c r="N7"/>
  <c r="F8" s="1"/>
  <c r="K30" i="8"/>
  <c r="N28"/>
  <c r="M29" s="1"/>
  <c r="H18" i="2"/>
  <c r="E24" i="4"/>
  <c r="L30" i="7"/>
  <c r="N16"/>
  <c r="E17" s="1"/>
  <c r="N16" i="6"/>
  <c r="K17" s="1"/>
  <c r="M30" i="7"/>
  <c r="N22"/>
  <c r="M23" s="1"/>
  <c r="N19" i="6"/>
  <c r="L20" s="1"/>
  <c r="I24" i="3"/>
  <c r="N19" i="5"/>
  <c r="L20" s="1"/>
  <c r="F15" i="1"/>
  <c r="N13" i="3"/>
  <c r="E14" s="1"/>
  <c r="B24" i="4"/>
  <c r="N16" i="5"/>
  <c r="M17" s="1"/>
  <c r="N4" i="6"/>
  <c r="H5" s="1"/>
  <c r="G15" i="1"/>
  <c r="G18" i="2"/>
  <c r="N10" i="6"/>
  <c r="K11" s="1"/>
  <c r="H24" i="5"/>
  <c r="J14" i="8"/>
  <c r="K14"/>
  <c r="M23" i="6"/>
  <c r="F26" i="10"/>
  <c r="N7" i="5"/>
  <c r="C8" s="1"/>
  <c r="I29" i="8"/>
  <c r="B18" i="2"/>
  <c r="D24" i="3"/>
  <c r="N22" i="5"/>
  <c r="D23" s="1"/>
  <c r="D17" i="10"/>
  <c r="E24" i="3"/>
  <c r="M8"/>
  <c r="H17" i="5"/>
  <c r="M17" i="7"/>
  <c r="D29"/>
  <c r="L30" i="8"/>
  <c r="N19" i="4"/>
  <c r="H20" s="1"/>
  <c r="C17" i="6"/>
  <c r="J20"/>
  <c r="N4" i="7"/>
  <c r="L5" s="1"/>
  <c r="M30" i="8"/>
  <c r="N16"/>
  <c r="D17" s="1"/>
  <c r="N13" i="9"/>
  <c r="B14" s="1"/>
  <c r="D8" i="10"/>
  <c r="D17" i="7"/>
  <c r="G14" i="8"/>
  <c r="N13" i="10"/>
  <c r="L14" s="1"/>
  <c r="K23" i="6"/>
  <c r="K33" i="10"/>
  <c r="L30" i="6"/>
  <c r="E20"/>
  <c r="M33" i="10"/>
  <c r="N28"/>
  <c r="G29" s="1"/>
  <c r="E18" i="2"/>
  <c r="N25" i="6"/>
  <c r="G26" s="1"/>
  <c r="N13" i="7"/>
  <c r="G14" s="1"/>
  <c r="N13" i="8"/>
  <c r="L14" s="1"/>
  <c r="D33" i="9"/>
  <c r="G26" i="10"/>
  <c r="G24" i="5"/>
  <c r="I30" i="6"/>
  <c r="N28" i="7"/>
  <c r="E29" s="1"/>
  <c r="N25" i="8"/>
  <c r="C26" s="1"/>
  <c r="H26" i="10"/>
  <c r="E20" i="3"/>
  <c r="J30" i="6"/>
  <c r="I18" i="2"/>
  <c r="N4" i="4"/>
  <c r="F5" s="1"/>
  <c r="N13" i="5"/>
  <c r="M14" s="1"/>
  <c r="E23"/>
  <c r="N7" i="8"/>
  <c r="J30"/>
  <c r="H8" i="9"/>
  <c r="N28"/>
  <c r="D29" s="1"/>
  <c r="E8" i="10"/>
  <c r="B8"/>
  <c r="H33"/>
  <c r="I33"/>
  <c r="H17" i="7"/>
  <c r="N4" i="2"/>
  <c r="G5" s="1"/>
  <c r="D5" i="4"/>
  <c r="F23" i="5"/>
  <c r="D30" i="7"/>
  <c r="C8" i="8"/>
  <c r="F8" i="10"/>
  <c r="N16" i="2"/>
  <c r="D17" s="1"/>
  <c r="I20" i="3"/>
  <c r="L17" i="5"/>
  <c r="H29" i="7"/>
  <c r="N19" i="9"/>
  <c r="H20" s="1"/>
  <c r="G8" i="10"/>
  <c r="I17"/>
  <c r="D20" i="6"/>
  <c r="H29" i="8"/>
  <c r="N10" i="1"/>
  <c r="J11" s="1"/>
  <c r="N10" i="10"/>
  <c r="I11" s="1"/>
  <c r="I24" i="5"/>
  <c r="N10" i="7"/>
  <c r="H11" s="1"/>
  <c r="J17" i="10"/>
  <c r="K20" i="3"/>
  <c r="H17" i="6"/>
  <c r="N25" i="7"/>
  <c r="G26" s="1"/>
  <c r="D20" i="9"/>
  <c r="G8" i="8"/>
  <c r="J33" i="10"/>
  <c r="N13" i="6"/>
  <c r="F14" s="1"/>
  <c r="E23"/>
  <c r="N10" i="9"/>
  <c r="I11" s="1"/>
  <c r="N22"/>
  <c r="E23" s="1"/>
  <c r="C33" i="10"/>
  <c r="E14"/>
  <c r="E29"/>
  <c r="L24" i="4"/>
  <c r="K14" i="5"/>
  <c r="F23" i="8"/>
  <c r="L11" i="4"/>
  <c r="C17" i="5"/>
  <c r="D18" i="2"/>
  <c r="M14" i="8"/>
  <c r="H15" i="1"/>
  <c r="J20" i="3"/>
  <c r="H8" i="10"/>
  <c r="I15" i="1"/>
  <c r="M18" i="2"/>
  <c r="K24" i="3"/>
  <c r="G24" i="4"/>
  <c r="G20"/>
  <c r="L33" i="9"/>
  <c r="C14" i="10"/>
  <c r="N4" i="1"/>
  <c r="C5" s="1"/>
  <c r="H24" i="4"/>
  <c r="C24" i="5"/>
  <c r="N22" i="8"/>
  <c r="D23" s="1"/>
  <c r="B33" i="10"/>
  <c r="L17"/>
  <c r="D15" i="1"/>
  <c r="J24" i="3"/>
  <c r="N22"/>
  <c r="I23" s="1"/>
  <c r="N16" i="4"/>
  <c r="E17" s="1"/>
  <c r="F23" i="6"/>
  <c r="J30" i="7"/>
  <c r="B17"/>
  <c r="E14" i="8"/>
  <c r="C11" i="9"/>
  <c r="D33" i="10"/>
  <c r="L8"/>
  <c r="F14"/>
  <c r="N19"/>
  <c r="I20" s="1"/>
  <c r="F29"/>
  <c r="C29" i="8"/>
  <c r="D29"/>
  <c r="C26" i="10"/>
  <c r="N10" i="8"/>
  <c r="L11" s="1"/>
  <c r="L33" i="10"/>
  <c r="F30" i="6"/>
  <c r="E20" i="8"/>
  <c r="G30" i="6"/>
  <c r="C33" i="9"/>
  <c r="N13" i="1"/>
  <c r="B14" s="1"/>
  <c r="N10" i="4"/>
  <c r="B11" s="1"/>
  <c r="B14" i="10"/>
  <c r="B24" i="5"/>
  <c r="N22" i="6"/>
  <c r="H23" s="1"/>
  <c r="N4" i="9"/>
  <c r="G5" s="1"/>
  <c r="I8" i="10"/>
  <c r="K17"/>
  <c r="J15" i="1"/>
  <c r="L20" i="3"/>
  <c r="M33" i="9"/>
  <c r="E15" i="1"/>
  <c r="N7" i="3"/>
  <c r="F8" s="1"/>
  <c r="K24" i="4"/>
  <c r="H30" i="6"/>
  <c r="G23"/>
  <c r="K30" i="7"/>
  <c r="C17"/>
  <c r="N4" i="8"/>
  <c r="D5" s="1"/>
  <c r="F14"/>
  <c r="E23"/>
  <c r="N25" i="9"/>
  <c r="F26" s="1"/>
  <c r="M8" i="10"/>
  <c r="M32"/>
  <c r="B23"/>
  <c r="M26"/>
  <c r="D26"/>
  <c r="L26"/>
  <c r="J26"/>
  <c r="K26"/>
  <c r="E26"/>
  <c r="L11"/>
  <c r="K11"/>
  <c r="C17"/>
  <c r="K23"/>
  <c r="J11"/>
  <c r="G23"/>
  <c r="H17"/>
  <c r="G17"/>
  <c r="F17"/>
  <c r="E17"/>
  <c r="H14"/>
  <c r="M11"/>
  <c r="G32"/>
  <c r="I23"/>
  <c r="F11"/>
  <c r="M17"/>
  <c r="I26"/>
  <c r="N22"/>
  <c r="L23" s="1"/>
  <c r="B17"/>
  <c r="J8"/>
  <c r="N31"/>
  <c r="L32" s="1"/>
  <c r="E33"/>
  <c r="M14"/>
  <c r="C11"/>
  <c r="K8"/>
  <c r="N4"/>
  <c r="G5" s="1"/>
  <c r="B26"/>
  <c r="J14"/>
  <c r="B29"/>
  <c r="F11" i="9"/>
  <c r="D11"/>
  <c r="C5"/>
  <c r="D5"/>
  <c r="L26"/>
  <c r="C26"/>
  <c r="D26"/>
  <c r="H26"/>
  <c r="G26"/>
  <c r="I26"/>
  <c r="E32"/>
  <c r="F32"/>
  <c r="B8"/>
  <c r="C8"/>
  <c r="D8"/>
  <c r="I8"/>
  <c r="K20"/>
  <c r="I20"/>
  <c r="J26"/>
  <c r="I33"/>
  <c r="J33"/>
  <c r="L8"/>
  <c r="H33"/>
  <c r="B11"/>
  <c r="G33"/>
  <c r="M23"/>
  <c r="F33"/>
  <c r="E33"/>
  <c r="B33"/>
  <c r="F23"/>
  <c r="G23" i="8"/>
  <c r="J8"/>
  <c r="K8"/>
  <c r="E8"/>
  <c r="F8"/>
  <c r="D8"/>
  <c r="M11"/>
  <c r="M8"/>
  <c r="F17"/>
  <c r="L23"/>
  <c r="J29"/>
  <c r="K29"/>
  <c r="F29"/>
  <c r="G29"/>
  <c r="E29"/>
  <c r="L8"/>
  <c r="K17"/>
  <c r="I17"/>
  <c r="E5"/>
  <c r="I8"/>
  <c r="N30"/>
  <c r="N31" s="1"/>
  <c r="C5"/>
  <c r="H8"/>
  <c r="B14"/>
  <c r="I30"/>
  <c r="H30"/>
  <c r="B8"/>
  <c r="G30"/>
  <c r="F30"/>
  <c r="E30"/>
  <c r="D30"/>
  <c r="B17"/>
  <c r="B30"/>
  <c r="I14"/>
  <c r="G20"/>
  <c r="E8" i="5"/>
  <c r="D8"/>
  <c r="F8"/>
  <c r="H8"/>
  <c r="I8"/>
  <c r="C23" i="7"/>
  <c r="D23"/>
  <c r="E23"/>
  <c r="G23"/>
  <c r="H23"/>
  <c r="I23"/>
  <c r="B14" i="4"/>
  <c r="D14" i="6"/>
  <c r="I14"/>
  <c r="M14"/>
  <c r="E29"/>
  <c r="D23" i="3"/>
  <c r="E23"/>
  <c r="J23"/>
  <c r="H17" i="4"/>
  <c r="B23" i="5"/>
  <c r="G23"/>
  <c r="H23"/>
  <c r="I23"/>
  <c r="K23"/>
  <c r="L23"/>
  <c r="M23"/>
  <c r="D14" i="3"/>
  <c r="L23"/>
  <c r="I11" i="1"/>
  <c r="C20" i="4"/>
  <c r="C29" i="6"/>
  <c r="E20" i="4"/>
  <c r="D20"/>
  <c r="I20"/>
  <c r="J20"/>
  <c r="K20"/>
  <c r="M20"/>
  <c r="D8" i="1"/>
  <c r="L8" i="5"/>
  <c r="L23" i="7"/>
  <c r="M29"/>
  <c r="L29"/>
  <c r="B29"/>
  <c r="C29"/>
  <c r="M8" i="5"/>
  <c r="E8" i="3"/>
  <c r="H8" i="7"/>
  <c r="K23"/>
  <c r="B14" i="2"/>
  <c r="K17" i="4"/>
  <c r="L14" i="6"/>
  <c r="C5" i="7"/>
  <c r="J23"/>
  <c r="B8" i="3"/>
  <c r="K8"/>
  <c r="M20"/>
  <c r="C20"/>
  <c r="B20"/>
  <c r="D20"/>
  <c r="F20"/>
  <c r="G20"/>
  <c r="H20"/>
  <c r="C20" i="6"/>
  <c r="B20"/>
  <c r="G20"/>
  <c r="H20"/>
  <c r="I20"/>
  <c r="K20"/>
  <c r="I14" i="2"/>
  <c r="G23" i="3"/>
  <c r="F23"/>
  <c r="J17" i="4"/>
  <c r="E20" i="7"/>
  <c r="M11" i="1"/>
  <c r="B11"/>
  <c r="D11"/>
  <c r="G11"/>
  <c r="F11"/>
  <c r="H11"/>
  <c r="C11"/>
  <c r="D14" i="4"/>
  <c r="L20"/>
  <c r="G8" i="5"/>
  <c r="J23"/>
  <c r="M5" i="6"/>
  <c r="H26"/>
  <c r="I23"/>
  <c r="J23"/>
  <c r="B23"/>
  <c r="C23"/>
  <c r="D23"/>
  <c r="B17" i="3"/>
  <c r="E14" i="2"/>
  <c r="I17"/>
  <c r="G14" i="3"/>
  <c r="C23"/>
  <c r="C14" i="4"/>
  <c r="F23" i="7"/>
  <c r="N7" i="1"/>
  <c r="H8" s="1"/>
  <c r="C15"/>
  <c r="N13" i="2"/>
  <c r="H14" s="1"/>
  <c r="L18"/>
  <c r="N16" i="3"/>
  <c r="E17" s="1"/>
  <c r="C24"/>
  <c r="N13" i="4"/>
  <c r="J14" s="1"/>
  <c r="J24"/>
  <c r="N10" i="5"/>
  <c r="J11" s="1"/>
  <c r="F20"/>
  <c r="N7" i="6"/>
  <c r="J8" s="1"/>
  <c r="F17"/>
  <c r="K17" i="7"/>
  <c r="B15" i="1"/>
  <c r="B24" i="3"/>
  <c r="I24" i="4"/>
  <c r="E20" i="5"/>
  <c r="E17" i="6"/>
  <c r="N28"/>
  <c r="K29" s="1"/>
  <c r="E30"/>
  <c r="N19" i="7"/>
  <c r="K20" s="1"/>
  <c r="K18" i="2"/>
  <c r="N7"/>
  <c r="F8" s="1"/>
  <c r="J18"/>
  <c r="N10" i="3"/>
  <c r="N7" i="4"/>
  <c r="N4" i="5"/>
  <c r="D5" s="1"/>
  <c r="D17" i="6"/>
  <c r="D30"/>
  <c r="I17" i="7"/>
  <c r="I30"/>
  <c r="I5" i="2"/>
  <c r="G5" i="6"/>
  <c r="C30"/>
  <c r="H30" i="7"/>
  <c r="N4" i="3"/>
  <c r="I5" s="1"/>
  <c r="F24" i="4"/>
  <c r="M24" i="5"/>
  <c r="B30" i="6"/>
  <c r="G17" i="7"/>
  <c r="G30"/>
  <c r="N7"/>
  <c r="G8" s="1"/>
  <c r="F17"/>
  <c r="F30"/>
  <c r="M24" i="3"/>
  <c r="K24" i="5"/>
  <c r="D24" i="4"/>
  <c r="L15" i="1"/>
  <c r="E5" i="2"/>
  <c r="L24" i="3"/>
  <c r="C24" i="4"/>
  <c r="J24" i="5"/>
  <c r="B23" i="7"/>
  <c r="N22" i="4"/>
  <c r="G23" s="1"/>
  <c r="M15" i="1"/>
  <c r="F18" i="2"/>
  <c r="E30" i="7"/>
  <c r="I8" i="1"/>
  <c r="K15"/>
  <c r="I17" i="3"/>
  <c r="B8" i="5"/>
  <c r="L23" i="6"/>
  <c r="C30" i="7"/>
  <c r="N10" i="2"/>
  <c r="C11" s="1"/>
  <c r="C18"/>
  <c r="C8" i="3"/>
  <c r="M30" i="6"/>
  <c r="B30" i="7"/>
  <c r="L17" i="6"/>
  <c r="K20" i="5"/>
  <c r="F24"/>
  <c r="K30" i="6"/>
  <c r="G24" i="3"/>
  <c r="E24" i="5"/>
  <c r="H24" i="3"/>
  <c r="F24"/>
  <c r="B20" i="4"/>
  <c r="M24"/>
  <c r="D24" i="5"/>
  <c r="E17" i="9" l="1"/>
  <c r="I29"/>
  <c r="B20" i="8"/>
  <c r="G26"/>
  <c r="E8" i="9"/>
  <c r="M31" i="8"/>
  <c r="D11"/>
  <c r="I11"/>
  <c r="B32" i="9"/>
  <c r="J8"/>
  <c r="H17"/>
  <c r="K5"/>
  <c r="M32"/>
  <c r="F17"/>
  <c r="J23"/>
  <c r="G17"/>
  <c r="K8"/>
  <c r="I17"/>
  <c r="L5"/>
  <c r="C23"/>
  <c r="J20" i="8"/>
  <c r="M8" i="9"/>
  <c r="C17"/>
  <c r="M5"/>
  <c r="G8"/>
  <c r="C32"/>
  <c r="D20" i="8"/>
  <c r="E5" i="9"/>
  <c r="B29" i="8"/>
  <c r="L29"/>
  <c r="B26" i="9"/>
  <c r="F20"/>
  <c r="B17"/>
  <c r="B5"/>
  <c r="E26"/>
  <c r="L17"/>
  <c r="M20" i="8"/>
  <c r="I26"/>
  <c r="K17" i="9"/>
  <c r="L31" i="8"/>
  <c r="H11"/>
  <c r="D32" i="9"/>
  <c r="C20"/>
  <c r="I32"/>
  <c r="K26"/>
  <c r="J32"/>
  <c r="M11"/>
  <c r="M26" i="8"/>
  <c r="F29" i="9"/>
  <c r="C20" i="8"/>
  <c r="H29" i="9"/>
  <c r="I20" i="8"/>
  <c r="D17" i="9"/>
  <c r="K32"/>
  <c r="L11"/>
  <c r="L20" i="8"/>
  <c r="H20"/>
  <c r="J17" i="9"/>
  <c r="L32"/>
  <c r="K20" i="8"/>
  <c r="C11"/>
  <c r="G32" i="9"/>
  <c r="M26"/>
  <c r="L5" i="6"/>
  <c r="E11"/>
  <c r="K11" i="2"/>
  <c r="C11" i="4"/>
  <c r="G11" i="7"/>
  <c r="J11" i="6"/>
  <c r="L11"/>
  <c r="B17" i="2"/>
  <c r="G5" i="1"/>
  <c r="F29" i="6"/>
  <c r="I11" i="4"/>
  <c r="C26" i="6"/>
  <c r="H11"/>
  <c r="H11" i="4"/>
  <c r="C11" i="7"/>
  <c r="C23" i="5"/>
  <c r="C17" i="2"/>
  <c r="J20" i="5"/>
  <c r="B5" i="6"/>
  <c r="E11" i="4"/>
  <c r="D20" i="5"/>
  <c r="C20"/>
  <c r="B11" i="7"/>
  <c r="H14" i="1"/>
  <c r="K8" i="5"/>
  <c r="J5" i="1"/>
  <c r="D17" i="4"/>
  <c r="G17" i="6"/>
  <c r="K5"/>
  <c r="J11" i="4"/>
  <c r="K17" i="5"/>
  <c r="M11" i="6"/>
  <c r="L17" i="4"/>
  <c r="F5" i="6"/>
  <c r="E5" i="1"/>
  <c r="C17" i="4"/>
  <c r="J17" i="6"/>
  <c r="H20" i="5"/>
  <c r="B17"/>
  <c r="M11" i="4"/>
  <c r="G17" i="5"/>
  <c r="D11" i="6"/>
  <c r="J5"/>
  <c r="F17" i="4"/>
  <c r="F5" i="7"/>
  <c r="K14" i="3"/>
  <c r="I17" i="4"/>
  <c r="E5" i="6"/>
  <c r="B17" i="4"/>
  <c r="J17" i="5"/>
  <c r="M11" i="2"/>
  <c r="H23" i="3"/>
  <c r="D5" i="6"/>
  <c r="M17" i="4"/>
  <c r="C14" i="3"/>
  <c r="E17" i="5"/>
  <c r="I5" i="4"/>
  <c r="J5" i="7"/>
  <c r="L14" i="3"/>
  <c r="H14"/>
  <c r="M23"/>
  <c r="F26" i="6"/>
  <c r="C5"/>
  <c r="F20"/>
  <c r="M17"/>
  <c r="G11" i="4"/>
  <c r="G11" i="6"/>
  <c r="M17" i="2"/>
  <c r="D11" i="4"/>
  <c r="I5" i="6"/>
  <c r="K11" i="4"/>
  <c r="K11" i="1"/>
  <c r="B11" i="6"/>
  <c r="B23" i="3"/>
  <c r="B14"/>
  <c r="I17" i="5"/>
  <c r="H14" i="4"/>
  <c r="K5" i="1"/>
  <c r="D17" i="5"/>
  <c r="K17" i="2"/>
  <c r="M20" i="6"/>
  <c r="D8" i="3"/>
  <c r="J8" i="7"/>
  <c r="F14" i="3"/>
  <c r="K23"/>
  <c r="E26" i="6"/>
  <c r="M20" i="5"/>
  <c r="I17" i="6"/>
  <c r="L17" i="7"/>
  <c r="I20" i="5"/>
  <c r="F11" i="4"/>
  <c r="F11" i="6"/>
  <c r="I29"/>
  <c r="L5" i="1"/>
  <c r="D14" i="7"/>
  <c r="G17" i="4"/>
  <c r="F17" i="5"/>
  <c r="C11" i="6"/>
  <c r="I11"/>
  <c r="F5" i="1"/>
  <c r="L11" i="2"/>
  <c r="J14" i="3"/>
  <c r="E11" i="1"/>
  <c r="G20" i="5"/>
  <c r="E14" i="4"/>
  <c r="I14" i="3"/>
  <c r="B17" i="6"/>
  <c r="B20" i="5"/>
  <c r="J17" i="7"/>
  <c r="L14"/>
  <c r="L8" i="3"/>
  <c r="M14"/>
  <c r="J8" i="5"/>
  <c r="D11" i="7"/>
  <c r="M26" i="6"/>
  <c r="I14" i="1"/>
  <c r="B23" i="8"/>
  <c r="J17"/>
  <c r="J5"/>
  <c r="N33" i="9"/>
  <c r="G34" s="1"/>
  <c r="G20"/>
  <c r="B26" i="6"/>
  <c r="M5" i="7"/>
  <c r="C14" i="2"/>
  <c r="I5" i="1"/>
  <c r="E14"/>
  <c r="E31" i="8"/>
  <c r="F5"/>
  <c r="H17"/>
  <c r="I23"/>
  <c r="K29" i="9"/>
  <c r="L14"/>
  <c r="F20" i="10"/>
  <c r="G5" i="7"/>
  <c r="J29" i="10"/>
  <c r="D5" i="2"/>
  <c r="J17"/>
  <c r="K5" i="7"/>
  <c r="H14" i="5"/>
  <c r="I14" i="4"/>
  <c r="H5" i="1"/>
  <c r="D14"/>
  <c r="L5" i="4"/>
  <c r="F31" i="8"/>
  <c r="J23"/>
  <c r="K5"/>
  <c r="K31"/>
  <c r="K14" i="9"/>
  <c r="I14" i="10"/>
  <c r="J14" i="5"/>
  <c r="L26" i="8"/>
  <c r="E5" i="4"/>
  <c r="I8" i="3"/>
  <c r="F14" i="7"/>
  <c r="E20" i="10"/>
  <c r="K14" i="1"/>
  <c r="E20" i="9"/>
  <c r="E14" i="7"/>
  <c r="M23" i="8"/>
  <c r="L14" i="1"/>
  <c r="I14" i="9"/>
  <c r="M17" i="8"/>
  <c r="I5" i="7"/>
  <c r="F14" i="5"/>
  <c r="D5" i="1"/>
  <c r="L5" i="2"/>
  <c r="J5" i="4"/>
  <c r="G31" i="8"/>
  <c r="G5"/>
  <c r="D26"/>
  <c r="L29" i="9"/>
  <c r="H14"/>
  <c r="K29" i="10"/>
  <c r="M29"/>
  <c r="D26" i="7"/>
  <c r="L14" i="5"/>
  <c r="H23" i="9"/>
  <c r="D26" i="6"/>
  <c r="H29" i="10"/>
  <c r="B5" i="1"/>
  <c r="J17" i="3"/>
  <c r="D5" i="7"/>
  <c r="D14" i="5"/>
  <c r="C17" i="3"/>
  <c r="N15" i="1"/>
  <c r="C16" s="1"/>
  <c r="K5" i="2"/>
  <c r="K14" i="6"/>
  <c r="H5" i="4"/>
  <c r="K23" i="8"/>
  <c r="K11"/>
  <c r="G23" i="9"/>
  <c r="J14"/>
  <c r="G14"/>
  <c r="M5" i="10"/>
  <c r="E17" i="2"/>
  <c r="E11" i="7"/>
  <c r="C14" i="1"/>
  <c r="G11" i="8"/>
  <c r="F14" i="9"/>
  <c r="I5" i="8"/>
  <c r="H5" i="2"/>
  <c r="E17" i="8"/>
  <c r="L29" i="10"/>
  <c r="G17" i="8"/>
  <c r="M20" i="9"/>
  <c r="M5" i="2"/>
  <c r="C5" i="4"/>
  <c r="M26" i="7"/>
  <c r="C14" i="5"/>
  <c r="J14" i="2"/>
  <c r="J5"/>
  <c r="J14" i="6"/>
  <c r="G5" i="4"/>
  <c r="J11" i="8"/>
  <c r="B11"/>
  <c r="G11" i="9"/>
  <c r="J29"/>
  <c r="E11"/>
  <c r="D14" i="10"/>
  <c r="I29"/>
  <c r="J29" i="7"/>
  <c r="D11" i="10"/>
  <c r="I23" i="9"/>
  <c r="K20" i="10"/>
  <c r="L20" i="9"/>
  <c r="F14" i="1"/>
  <c r="D14" i="9"/>
  <c r="B5" i="4"/>
  <c r="K26" i="8"/>
  <c r="E11"/>
  <c r="E34" i="9"/>
  <c r="H11"/>
  <c r="C29"/>
  <c r="H11" i="10"/>
  <c r="G14"/>
  <c r="K29" i="7"/>
  <c r="I29"/>
  <c r="I14" i="5"/>
  <c r="I26" i="7"/>
  <c r="C17" i="8"/>
  <c r="D20" i="10"/>
  <c r="C14" i="7"/>
  <c r="B31" i="8"/>
  <c r="I14" i="7"/>
  <c r="H20" i="10"/>
  <c r="J14" i="7"/>
  <c r="M14" i="1"/>
  <c r="D31" i="8"/>
  <c r="M5" i="4"/>
  <c r="K5"/>
  <c r="E5" i="7"/>
  <c r="H31" i="8"/>
  <c r="D14" i="2"/>
  <c r="H5" i="8"/>
  <c r="K14" i="10"/>
  <c r="G29" i="9"/>
  <c r="E14"/>
  <c r="F11" i="8"/>
  <c r="L26" i="7"/>
  <c r="E14" i="6"/>
  <c r="J31" i="8"/>
  <c r="H26" i="7"/>
  <c r="F26" i="8"/>
  <c r="J20" i="10"/>
  <c r="L11" i="7"/>
  <c r="K26"/>
  <c r="K26" i="6"/>
  <c r="C8" i="7"/>
  <c r="H8" i="3"/>
  <c r="K11" i="7"/>
  <c r="G29"/>
  <c r="J26"/>
  <c r="G17" i="2"/>
  <c r="J26" i="6"/>
  <c r="B26" i="8"/>
  <c r="L23" i="9"/>
  <c r="F5"/>
  <c r="J11"/>
  <c r="G11" i="10"/>
  <c r="H5" i="7"/>
  <c r="E14" i="5"/>
  <c r="I5" i="9"/>
  <c r="G14" i="6"/>
  <c r="J26" i="8"/>
  <c r="D23" i="9"/>
  <c r="M5" i="1"/>
  <c r="L5" i="8"/>
  <c r="M20" i="10"/>
  <c r="G14" i="1"/>
  <c r="L26" i="6"/>
  <c r="H23" i="8"/>
  <c r="L20" i="10"/>
  <c r="C26" i="7"/>
  <c r="J14" i="1"/>
  <c r="E26" i="8"/>
  <c r="B5" i="10"/>
  <c r="C23" i="8"/>
  <c r="C14" i="9"/>
  <c r="F11" i="7"/>
  <c r="F5" i="2"/>
  <c r="I31" i="8"/>
  <c r="B20" i="9"/>
  <c r="E29"/>
  <c r="K23"/>
  <c r="B5" i="2"/>
  <c r="C20" i="10"/>
  <c r="H26" i="8"/>
  <c r="C14" i="6"/>
  <c r="B5" i="7"/>
  <c r="J29" i="6"/>
  <c r="K11" i="9"/>
  <c r="C5" i="2"/>
  <c r="G8" i="3"/>
  <c r="I11" i="7"/>
  <c r="F26"/>
  <c r="D17" i="3"/>
  <c r="F17" i="2"/>
  <c r="I26" i="6"/>
  <c r="B5" i="8"/>
  <c r="M5"/>
  <c r="C31"/>
  <c r="F34" i="9"/>
  <c r="H5"/>
  <c r="B11" i="10"/>
  <c r="F20" i="4"/>
  <c r="L17" i="8"/>
  <c r="J5" i="9"/>
  <c r="H14" i="7"/>
  <c r="B14"/>
  <c r="D29" i="10"/>
  <c r="C29"/>
  <c r="G20"/>
  <c r="G14" i="5"/>
  <c r="B29" i="9"/>
  <c r="M14"/>
  <c r="B14" i="5"/>
  <c r="M29" i="9"/>
  <c r="B26" i="7"/>
  <c r="J11"/>
  <c r="M11"/>
  <c r="H17" i="3"/>
  <c r="L11" i="1"/>
  <c r="K14" i="7"/>
  <c r="J8" i="3"/>
  <c r="H17" i="2"/>
  <c r="B14" i="6"/>
  <c r="L17" i="2"/>
  <c r="F29" i="7"/>
  <c r="H14" i="6"/>
  <c r="C20" i="7"/>
  <c r="M14"/>
  <c r="I20"/>
  <c r="E26"/>
  <c r="J20" i="9"/>
  <c r="B20" i="10"/>
  <c r="E11"/>
  <c r="H14" i="8"/>
  <c r="D14"/>
  <c r="C14"/>
  <c r="B23" i="9"/>
  <c r="K32" i="10"/>
  <c r="H32"/>
  <c r="I32"/>
  <c r="J32"/>
  <c r="B32"/>
  <c r="C32"/>
  <c r="D32"/>
  <c r="E34"/>
  <c r="E32"/>
  <c r="L5"/>
  <c r="N33"/>
  <c r="C5"/>
  <c r="D5"/>
  <c r="I5"/>
  <c r="J5"/>
  <c r="K5"/>
  <c r="H5"/>
  <c r="J23"/>
  <c r="H23"/>
  <c r="F23"/>
  <c r="D23"/>
  <c r="M23"/>
  <c r="C23"/>
  <c r="E23"/>
  <c r="F5"/>
  <c r="F32"/>
  <c r="E5"/>
  <c r="L34" i="9"/>
  <c r="K34"/>
  <c r="E8" i="2"/>
  <c r="J8"/>
  <c r="I11" i="3"/>
  <c r="H11"/>
  <c r="M11"/>
  <c r="B11"/>
  <c r="C11"/>
  <c r="I11" i="5"/>
  <c r="J23" i="4"/>
  <c r="F11" i="3"/>
  <c r="K11"/>
  <c r="G8" i="2"/>
  <c r="N18"/>
  <c r="C19" s="1"/>
  <c r="G16" i="1"/>
  <c r="F11" i="5"/>
  <c r="G11"/>
  <c r="K11"/>
  <c r="L11"/>
  <c r="M11"/>
  <c r="H8" i="4"/>
  <c r="I8"/>
  <c r="M8"/>
  <c r="B8"/>
  <c r="C8"/>
  <c r="F8" i="6"/>
  <c r="G8"/>
  <c r="L8"/>
  <c r="K8"/>
  <c r="M8"/>
  <c r="L8" i="2"/>
  <c r="E11" i="5"/>
  <c r="M8" i="7"/>
  <c r="G8" i="4"/>
  <c r="B16" i="1"/>
  <c r="H8" i="2"/>
  <c r="I8"/>
  <c r="M8"/>
  <c r="B8"/>
  <c r="C8"/>
  <c r="G5" i="3"/>
  <c r="D8" i="4"/>
  <c r="E11" i="3"/>
  <c r="D8" i="2"/>
  <c r="C23" i="4"/>
  <c r="G5" i="5"/>
  <c r="K5"/>
  <c r="E16" i="1"/>
  <c r="N24" i="4"/>
  <c r="C25" s="1"/>
  <c r="D11" i="2"/>
  <c r="E11"/>
  <c r="F11"/>
  <c r="H11"/>
  <c r="I11"/>
  <c r="J11"/>
  <c r="M8" i="1"/>
  <c r="F8"/>
  <c r="L8"/>
  <c r="G8"/>
  <c r="K8"/>
  <c r="F5" i="5"/>
  <c r="N30" i="6"/>
  <c r="D31" s="1"/>
  <c r="C11" i="5"/>
  <c r="F5" i="3"/>
  <c r="M31" i="6"/>
  <c r="I8" i="7"/>
  <c r="H29" i="6"/>
  <c r="G29"/>
  <c r="L29"/>
  <c r="M29"/>
  <c r="B29"/>
  <c r="F14" i="2"/>
  <c r="G14"/>
  <c r="L14"/>
  <c r="K14"/>
  <c r="M14"/>
  <c r="H5" i="3"/>
  <c r="F8" i="4"/>
  <c r="G11" i="3"/>
  <c r="C8" i="1"/>
  <c r="J20" i="7"/>
  <c r="K23" i="4"/>
  <c r="B23"/>
  <c r="D23"/>
  <c r="E23"/>
  <c r="F23"/>
  <c r="L23"/>
  <c r="M23"/>
  <c r="K8" i="2"/>
  <c r="D8" i="6"/>
  <c r="J11" i="3"/>
  <c r="L5"/>
  <c r="E8" i="6"/>
  <c r="G11" i="2"/>
  <c r="L11" i="3"/>
  <c r="D29" i="6"/>
  <c r="E8" i="4"/>
  <c r="H5" i="5"/>
  <c r="I5"/>
  <c r="M5"/>
  <c r="N24"/>
  <c r="M25" s="1"/>
  <c r="B5"/>
  <c r="C5"/>
  <c r="F17" i="3"/>
  <c r="G17"/>
  <c r="L17"/>
  <c r="K17"/>
  <c r="M17"/>
  <c r="B5"/>
  <c r="E5" i="5"/>
  <c r="J8" i="4"/>
  <c r="M5" i="3"/>
  <c r="B11" i="5"/>
  <c r="I8" i="6"/>
  <c r="B11" i="2"/>
  <c r="D11" i="3"/>
  <c r="B8" i="6"/>
  <c r="N30" i="7"/>
  <c r="E31" s="1"/>
  <c r="I23" i="4"/>
  <c r="H20" i="7"/>
  <c r="G20"/>
  <c r="L20"/>
  <c r="M20"/>
  <c r="B20"/>
  <c r="J5" i="5"/>
  <c r="C8" i="6"/>
  <c r="H11" i="5"/>
  <c r="J8" i="1"/>
  <c r="F20" i="7"/>
  <c r="H23" i="4"/>
  <c r="L5" i="5"/>
  <c r="K5" i="3"/>
  <c r="J5"/>
  <c r="N24"/>
  <c r="L25" s="1"/>
  <c r="C5"/>
  <c r="D5"/>
  <c r="E5"/>
  <c r="L8" i="7"/>
  <c r="K8"/>
  <c r="B8"/>
  <c r="D8"/>
  <c r="E8"/>
  <c r="F8"/>
  <c r="G14" i="4"/>
  <c r="F14"/>
  <c r="L14"/>
  <c r="K14"/>
  <c r="M14"/>
  <c r="H8" i="6"/>
  <c r="K8" i="4"/>
  <c r="L8"/>
  <c r="D20" i="7"/>
  <c r="B8" i="1"/>
  <c r="E8"/>
  <c r="D11" i="5"/>
  <c r="D16" i="1" l="1"/>
  <c r="C31" i="6"/>
  <c r="H16" i="1"/>
  <c r="K16"/>
  <c r="K31" i="6"/>
  <c r="N16" i="1"/>
  <c r="I16"/>
  <c r="N34" i="9"/>
  <c r="D34"/>
  <c r="F25" i="5"/>
  <c r="H25" i="3"/>
  <c r="B34" i="9"/>
  <c r="D25" i="4"/>
  <c r="J16" i="1"/>
  <c r="I25" i="4"/>
  <c r="M25"/>
  <c r="F16" i="1"/>
  <c r="F25" i="4"/>
  <c r="L16" i="1"/>
  <c r="F25" i="3"/>
  <c r="M16" i="1"/>
  <c r="M34" i="9"/>
  <c r="J34"/>
  <c r="I34"/>
  <c r="F31" i="7"/>
  <c r="J25" i="4"/>
  <c r="H34" i="9"/>
  <c r="C34"/>
  <c r="N34" i="10"/>
  <c r="G34"/>
  <c r="K34"/>
  <c r="H34"/>
  <c r="J34"/>
  <c r="I34"/>
  <c r="F34"/>
  <c r="M34"/>
  <c r="L34"/>
  <c r="B34"/>
  <c r="C34"/>
  <c r="D34"/>
  <c r="N19" i="2"/>
  <c r="D19"/>
  <c r="H19"/>
  <c r="E19"/>
  <c r="B19"/>
  <c r="M19"/>
  <c r="I19"/>
  <c r="G19"/>
  <c r="E25" i="5"/>
  <c r="B25" i="3"/>
  <c r="C25"/>
  <c r="M25"/>
  <c r="J25" i="5"/>
  <c r="K25"/>
  <c r="N31" i="7"/>
  <c r="D31"/>
  <c r="J31"/>
  <c r="K31"/>
  <c r="L31"/>
  <c r="M31"/>
  <c r="E31" i="6"/>
  <c r="B31" i="7"/>
  <c r="L19" i="2"/>
  <c r="B31" i="6"/>
  <c r="J19" i="2"/>
  <c r="C31" i="7"/>
  <c r="N25" i="3"/>
  <c r="E25"/>
  <c r="D25"/>
  <c r="K25"/>
  <c r="J25"/>
  <c r="I25"/>
  <c r="F19" i="2"/>
  <c r="I31" i="7"/>
  <c r="N25" i="5"/>
  <c r="G25"/>
  <c r="L25"/>
  <c r="I25"/>
  <c r="H25"/>
  <c r="C25"/>
  <c r="B25"/>
  <c r="N25" i="4"/>
  <c r="H25"/>
  <c r="G25"/>
  <c r="L25"/>
  <c r="K25"/>
  <c r="B25"/>
  <c r="E25"/>
  <c r="H31" i="7"/>
  <c r="G25" i="3"/>
  <c r="G31" i="7"/>
  <c r="N31" i="6"/>
  <c r="G31"/>
  <c r="I31"/>
  <c r="L31"/>
  <c r="F31"/>
  <c r="H31"/>
  <c r="J31"/>
  <c r="D25" i="5"/>
  <c r="K19" i="2"/>
</calcChain>
</file>

<file path=xl/sharedStrings.xml><?xml version="1.0" encoding="utf-8"?>
<sst xmlns="http://schemas.openxmlformats.org/spreadsheetml/2006/main" count="391" uniqueCount="35">
  <si>
    <r>
      <rPr>
        <b/>
        <sz val="14"/>
        <color theme="1"/>
        <rFont val="Times New Roman"/>
        <family val="1"/>
        <charset val="1"/>
      </rPr>
      <t xml:space="preserve">How the 181 Provincial Electoral Districts Deviate from the Electoral Quotas in Increments of 5% under the </t>
    </r>
    <r>
      <rPr>
        <b/>
        <i/>
        <sz val="14"/>
        <color theme="1"/>
        <rFont val="Times New Roman"/>
        <family val="1"/>
        <charset val="1"/>
      </rPr>
      <t>Constitution Act, 1867</t>
    </r>
  </si>
  <si>
    <t>Greater than –  25%</t>
  </si>
  <si>
    <t>– 25% to – 20 %</t>
  </si>
  <si>
    <t>– 20 to – 15%</t>
  </si>
  <si>
    <t>– 15% to  – 10%</t>
  </si>
  <si>
    <t>– 10% to – 5%</t>
  </si>
  <si>
    <t>– 5% to 0</t>
  </si>
  <si>
    <t>0 to +5%</t>
  </si>
  <si>
    <t>.+5% to +10%</t>
  </si>
  <si>
    <t>.+10% to +15%</t>
  </si>
  <si>
    <t>.+15% to 20%</t>
  </si>
  <si>
    <t>.+20% to +25%</t>
  </si>
  <si>
    <t>Greater than +25%</t>
  </si>
  <si>
    <t>Totals</t>
  </si>
  <si>
    <t>Nova Scotia</t>
  </si>
  <si>
    <t>Number</t>
  </si>
  <si>
    <t>Percentage</t>
  </si>
  <si>
    <t>New Brunswick</t>
  </si>
  <si>
    <t>Quebec</t>
  </si>
  <si>
    <t>Ontario</t>
  </si>
  <si>
    <r>
      <rPr>
        <b/>
        <sz val="14"/>
        <color theme="1"/>
        <rFont val="Times New Roman"/>
        <family val="1"/>
        <charset val="1"/>
      </rPr>
      <t xml:space="preserve">How the 194 Provincial Electoral Districts Deviate from the Electoral Quotas in Increments of 5% under the </t>
    </r>
    <r>
      <rPr>
        <b/>
        <i/>
        <sz val="14"/>
        <color theme="1"/>
        <rFont val="Times New Roman"/>
        <family val="1"/>
        <charset val="1"/>
      </rPr>
      <t>Representation Act, 1872</t>
    </r>
  </si>
  <si>
    <t>Manitoba</t>
  </si>
  <si>
    <r>
      <rPr>
        <b/>
        <sz val="14"/>
        <color theme="1"/>
        <rFont val="Times New Roman"/>
        <family val="1"/>
        <charset val="1"/>
      </rPr>
      <t xml:space="preserve">How the 209 Provincial Electoral Districts Deviate from the Electoral Quotas in Increments of 5% under the </t>
    </r>
    <r>
      <rPr>
        <b/>
        <i/>
        <sz val="14"/>
        <color theme="1"/>
        <rFont val="Times New Roman"/>
        <family val="1"/>
        <charset val="1"/>
      </rPr>
      <t>Representation Act, 1882</t>
    </r>
  </si>
  <si>
    <t>Prince Edward Island</t>
  </si>
  <si>
    <t xml:space="preserve">British Columbia </t>
  </si>
  <si>
    <r>
      <rPr>
        <b/>
        <sz val="14"/>
        <color theme="1"/>
        <rFont val="Times New Roman"/>
        <family val="1"/>
        <charset val="1"/>
      </rPr>
      <t xml:space="preserve">How the 209 Provincial Electoral Districts Deviate from the Electoral Quotas in Increments of 5% under the </t>
    </r>
    <r>
      <rPr>
        <b/>
        <i/>
        <sz val="14"/>
        <color theme="1"/>
        <rFont val="Times New Roman"/>
        <family val="1"/>
        <charset val="1"/>
      </rPr>
      <t>Representation Act, 1892</t>
    </r>
  </si>
  <si>
    <r>
      <rPr>
        <b/>
        <sz val="14"/>
        <color theme="1"/>
        <rFont val="Times New Roman"/>
        <family val="1"/>
        <charset val="1"/>
      </rPr>
      <t xml:space="preserve">How the 203 Provincial Electoral Districts Deviate from the Electoral Quotas in Increments of 5% under the </t>
    </r>
    <r>
      <rPr>
        <b/>
        <i/>
        <sz val="14"/>
        <color theme="1"/>
        <rFont val="Times New Roman"/>
        <family val="1"/>
        <charset val="1"/>
      </rPr>
      <t>Representation Act, 1903</t>
    </r>
  </si>
  <si>
    <r>
      <rPr>
        <b/>
        <sz val="14"/>
        <color theme="1"/>
        <rFont val="Times New Roman"/>
        <family val="1"/>
        <charset val="1"/>
      </rPr>
      <t xml:space="preserve">How the 234 Provincial Electoral Districts Deviate from the Electoral Quotas in Increments of 5% under the </t>
    </r>
    <r>
      <rPr>
        <b/>
        <i/>
        <sz val="14"/>
        <color theme="1"/>
        <rFont val="Times New Roman"/>
        <family val="1"/>
        <charset val="1"/>
      </rPr>
      <t>Representation Act, 1914</t>
    </r>
  </si>
  <si>
    <t>Saskatchewan</t>
  </si>
  <si>
    <t>Alberta</t>
  </si>
  <si>
    <r>
      <rPr>
        <b/>
        <sz val="14"/>
        <color theme="1"/>
        <rFont val="Times New Roman"/>
        <family val="1"/>
        <charset val="1"/>
      </rPr>
      <t xml:space="preserve">How the 244 Provincial Electoral Districts Deviate from the Electoral Quotas in Increments of 5% under the </t>
    </r>
    <r>
      <rPr>
        <b/>
        <i/>
        <sz val="14"/>
        <color theme="1"/>
        <rFont val="Times New Roman"/>
        <family val="1"/>
        <charset val="1"/>
      </rPr>
      <t>Representation Act, 1924</t>
    </r>
  </si>
  <si>
    <r>
      <rPr>
        <b/>
        <sz val="14"/>
        <color theme="1"/>
        <rFont val="Times New Roman"/>
        <family val="1"/>
        <charset val="1"/>
      </rPr>
      <t xml:space="preserve">How the 244 Provincial Electoral Districts Deviate from the Electoral Quotas in Increments of 5% under the </t>
    </r>
    <r>
      <rPr>
        <b/>
        <i/>
        <sz val="14"/>
        <color theme="1"/>
        <rFont val="Times New Roman"/>
        <family val="1"/>
        <charset val="1"/>
      </rPr>
      <t>Representation Act, 1933</t>
    </r>
  </si>
  <si>
    <r>
      <rPr>
        <b/>
        <sz val="14"/>
        <color theme="1"/>
        <rFont val="Times New Roman"/>
        <family val="1"/>
        <charset val="1"/>
      </rPr>
      <t xml:space="preserve">How the 261 Provincial Electoral Districts Deviate from the Electoral Quotas in Increments of 5% under the </t>
    </r>
    <r>
      <rPr>
        <b/>
        <i/>
        <sz val="14"/>
        <color theme="1"/>
        <rFont val="Times New Roman"/>
        <family val="1"/>
        <charset val="1"/>
      </rPr>
      <t xml:space="preserve">Representation Act, 1946 </t>
    </r>
    <r>
      <rPr>
        <b/>
        <sz val="14"/>
        <color theme="1"/>
        <rFont val="Times New Roman"/>
        <family val="1"/>
        <charset val="1"/>
      </rPr>
      <t xml:space="preserve">and the </t>
    </r>
    <r>
      <rPr>
        <b/>
        <i/>
        <sz val="14"/>
        <color theme="1"/>
        <rFont val="Times New Roman"/>
        <family val="1"/>
        <charset val="1"/>
      </rPr>
      <t>Newfoundland Act, 1949</t>
    </r>
  </si>
  <si>
    <t>Newfoundland</t>
  </si>
  <si>
    <r>
      <rPr>
        <b/>
        <sz val="14"/>
        <color theme="1"/>
        <rFont val="Times New Roman"/>
        <family val="1"/>
        <charset val="1"/>
      </rPr>
      <t xml:space="preserve">How the 264 Provincial Electoral Districts Deviate from the Electoral Quotas in Increments of 5% under the </t>
    </r>
    <r>
      <rPr>
        <b/>
        <i/>
        <sz val="14"/>
        <color theme="1"/>
        <rFont val="Times New Roman"/>
        <family val="1"/>
        <charset val="1"/>
      </rPr>
      <t>Representation Act, 1952</t>
    </r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</si>
</sst>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1"/>
    </font>
    <font>
      <sz val="12"/>
      <color theme="1"/>
      <name val="Times New Roman"/>
      <family val="1"/>
      <charset val="1"/>
    </font>
    <font>
      <b/>
      <sz val="14"/>
      <color theme="1"/>
      <name val="Times New Roman"/>
      <family val="1"/>
      <charset val="1"/>
    </font>
    <font>
      <b/>
      <i/>
      <sz val="14"/>
      <color theme="1"/>
      <name val="Times New Roman"/>
      <family val="1"/>
      <charset val="1"/>
    </font>
    <font>
      <b/>
      <sz val="12"/>
      <color theme="1"/>
      <name val="Times New Roman"/>
      <family val="1"/>
      <charset val="1"/>
    </font>
    <font>
      <sz val="11"/>
      <color theme="1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5" fillId="0" borderId="0"/>
    <xf numFmtId="0" fontId="5" fillId="0" borderId="0"/>
    <xf numFmtId="9" fontId="5" fillId="0" borderId="0" applyBorder="0" applyProtection="0"/>
  </cellStyleXfs>
  <cellXfs count="17">
    <xf numFmtId="0" fontId="0" fillId="0" borderId="0" xfId="0"/>
    <xf numFmtId="0" fontId="1" fillId="0" borderId="0" xfId="1" applyFont="1"/>
    <xf numFmtId="0" fontId="1" fillId="0" borderId="0" xfId="1" applyFont="1" applyBorder="1"/>
    <xf numFmtId="0" fontId="4" fillId="0" borderId="0" xfId="1" applyFont="1" applyBorder="1" applyAlignment="1">
      <alignment horizontal="center"/>
    </xf>
    <xf numFmtId="10" fontId="1" fillId="0" borderId="0" xfId="3" applyNumberFormat="1" applyFont="1" applyBorder="1" applyAlignment="1" applyProtection="1"/>
    <xf numFmtId="0" fontId="4" fillId="0" borderId="0" xfId="1" applyFont="1" applyBorder="1"/>
    <xf numFmtId="0" fontId="1" fillId="0" borderId="0" xfId="2" applyFont="1" applyBorder="1"/>
    <xf numFmtId="0" fontId="0" fillId="0" borderId="0" xfId="1" applyFont="1"/>
    <xf numFmtId="0" fontId="0" fillId="0" borderId="0" xfId="1" applyFont="1" applyBorder="1"/>
    <xf numFmtId="0" fontId="4" fillId="0" borderId="0" xfId="1" applyFont="1" applyBorder="1" applyAlignment="1">
      <alignment horizontal="center"/>
    </xf>
    <xf numFmtId="0" fontId="1" fillId="0" borderId="0" xfId="1" applyFont="1" applyBorder="1" applyAlignment="1">
      <alignment horizontal="right"/>
    </xf>
    <xf numFmtId="10" fontId="1" fillId="0" borderId="0" xfId="1" applyNumberFormat="1" applyFont="1" applyBorder="1" applyAlignment="1">
      <alignment horizontal="right"/>
    </xf>
    <xf numFmtId="0" fontId="1" fillId="0" borderId="0" xfId="1" applyFont="1" applyBorder="1" applyAlignment="1">
      <alignment horizontal="center"/>
    </xf>
    <xf numFmtId="0" fontId="1" fillId="0" borderId="0" xfId="0" applyFont="1"/>
    <xf numFmtId="0" fontId="2" fillId="0" borderId="0" xfId="1" applyFont="1" applyBorder="1" applyAlignment="1">
      <alignment horizontal="center" wrapText="1"/>
    </xf>
    <xf numFmtId="0" fontId="4" fillId="0" borderId="0" xfId="1" applyFont="1" applyBorder="1" applyAlignment="1">
      <alignment horizontal="center"/>
    </xf>
    <xf numFmtId="0" fontId="4" fillId="0" borderId="0" xfId="2" applyFont="1" applyBorder="1" applyAlignment="1">
      <alignment horizontal="center"/>
    </xf>
  </cellXfs>
  <cellStyles count="4">
    <cellStyle name="Normal" xfId="0" builtinId="0"/>
    <cellStyle name="Normal 2" xfId="1"/>
    <cellStyle name="Normal 3" xfId="2"/>
    <cellStyle name="Percent 2" xfId="3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4472C4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404040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3.xml"/><Relationship Id="rId18" Type="http://schemas.openxmlformats.org/officeDocument/2006/relationships/externalLink" Target="externalLinks/externalLink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17" Type="http://schemas.openxmlformats.org/officeDocument/2006/relationships/externalLink" Target="externalLinks/externalLink7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6.xml"/><Relationship Id="rId20" Type="http://schemas.openxmlformats.org/officeDocument/2006/relationships/externalLink" Target="externalLinks/externalLink1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4.xml"/><Relationship Id="rId22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en-US" sz="1400" b="1" u="none" strike="noStrike">
                <a:solidFill>
                  <a:srgbClr val="000000"/>
                </a:solidFill>
                <a:uFillTx/>
                <a:latin typeface="Times New Roman"/>
              </a:rPr>
              <a:t>How the 181 Provincial Electoral Districts Deviate from the Electoral Quotas in Increments of 5% under the </a:t>
            </a:r>
            <a:r>
              <a:rPr lang="en-US" sz="1400" b="1" i="1" u="none" strike="noStrike">
                <a:solidFill>
                  <a:srgbClr val="000000"/>
                </a:solidFill>
                <a:uFillTx/>
                <a:latin typeface="Times New Roman"/>
              </a:rPr>
              <a:t>Constitution Act, 1867</a:t>
            </a:r>
          </a:p>
        </c:rich>
      </c:tx>
      <c:layout/>
      <c:spPr>
        <a:noFill/>
        <a:ln w="0">
          <a:noFill/>
        </a:ln>
      </c:spPr>
    </c:title>
    <c:plotArea>
      <c:layout/>
      <c:barChart>
        <c:barDir val="col"/>
        <c:grouping val="clustered"/>
        <c:ser>
          <c:idx val="0"/>
          <c:order val="0"/>
          <c:tx>
            <c:strRef>
              <c:f>'1860s'!$A$15</c:f>
              <c:strCache>
                <c:ptCount val="1"/>
                <c:pt idx="0">
                  <c:v>Totals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u="none" strike="noStrike">
                    <a:solidFill>
                      <a:srgbClr val="404040"/>
                    </a:solidFill>
                    <a:uFillTx/>
                    <a:latin typeface="Times New Roman"/>
                  </a:defRPr>
                </a:pPr>
                <a:endParaRPr lang="en-US"/>
              </a:p>
            </c:txPr>
            <c:dLblPos val="outEnd"/>
            <c:showVal val="1"/>
            <c:separator>; </c:separator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'1860s'!$B$2:$M$2</c:f>
              <c:strCache>
                <c:ptCount val="12"/>
                <c:pt idx="0">
                  <c:v>Greater than –  25%</c:v>
                </c:pt>
                <c:pt idx="1">
                  <c:v>– 25% to – 20 %</c:v>
                </c:pt>
                <c:pt idx="2">
                  <c:v>– 20 to – 15%</c:v>
                </c:pt>
                <c:pt idx="3">
                  <c:v>– 15% to  – 10%</c:v>
                </c:pt>
                <c:pt idx="4">
                  <c:v>– 10% to – 5%</c:v>
                </c:pt>
                <c:pt idx="5">
                  <c:v>– 5% to 0</c:v>
                </c:pt>
                <c:pt idx="6">
                  <c:v>0 to +5%</c:v>
                </c:pt>
                <c:pt idx="7">
                  <c:v>.+5% to +10%</c:v>
                </c:pt>
                <c:pt idx="8">
                  <c:v>.+10% to +15%</c:v>
                </c:pt>
                <c:pt idx="9">
                  <c:v>.+15% to 20%</c:v>
                </c:pt>
                <c:pt idx="10">
                  <c:v>.+20% to +25%</c:v>
                </c:pt>
                <c:pt idx="11">
                  <c:v>Greater than +25%</c:v>
                </c:pt>
              </c:strCache>
            </c:strRef>
          </c:cat>
          <c:val>
            <c:numRef>
              <c:f>'1860s'!$B$15:$M$15</c:f>
              <c:numCache>
                <c:formatCode>General</c:formatCode>
                <c:ptCount val="12"/>
                <c:pt idx="0">
                  <c:v>38</c:v>
                </c:pt>
                <c:pt idx="1">
                  <c:v>7</c:v>
                </c:pt>
                <c:pt idx="2">
                  <c:v>8</c:v>
                </c:pt>
                <c:pt idx="3">
                  <c:v>14</c:v>
                </c:pt>
                <c:pt idx="4">
                  <c:v>15</c:v>
                </c:pt>
                <c:pt idx="5">
                  <c:v>8</c:v>
                </c:pt>
                <c:pt idx="6">
                  <c:v>10</c:v>
                </c:pt>
                <c:pt idx="7">
                  <c:v>13</c:v>
                </c:pt>
                <c:pt idx="8">
                  <c:v>17</c:v>
                </c:pt>
                <c:pt idx="9">
                  <c:v>10</c:v>
                </c:pt>
                <c:pt idx="10">
                  <c:v>10</c:v>
                </c:pt>
                <c:pt idx="11">
                  <c:v>31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F42A-466B-B2E0-B9D3159129EF}"/>
            </c:ext>
          </c:extLst>
        </c:ser>
        <c:dLbls/>
        <c:gapWidth val="219"/>
        <c:overlap val="-27"/>
        <c:axId val="153203456"/>
        <c:axId val="153204992"/>
      </c:barChart>
      <c:catAx>
        <c:axId val="153203456"/>
        <c:scaling>
          <c:orientation val="minMax"/>
        </c:scaling>
        <c:axPos val="b"/>
        <c:numFmt formatCode="General" sourceLinked="0"/>
        <c:maj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Times New Roman"/>
              </a:defRPr>
            </a:pPr>
            <a:endParaRPr lang="en-US"/>
          </a:p>
        </c:txPr>
        <c:crossAx val="153204992"/>
        <c:crosses val="autoZero"/>
        <c:auto val="1"/>
        <c:lblAlgn val="ctr"/>
        <c:lblOffset val="100"/>
      </c:catAx>
      <c:valAx>
        <c:axId val="153204992"/>
        <c:scaling>
          <c:orientation val="minMax"/>
        </c:scaling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tickLblPos val="nextTo"/>
        <c:spPr>
          <a:ln w="6480">
            <a:solidFill>
              <a:srgbClr val="4472C4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Times New Roman"/>
              </a:defRPr>
            </a:pPr>
            <a:endParaRPr lang="en-US"/>
          </a:p>
        </c:txPr>
        <c:crossAx val="153203456"/>
        <c:crosses val="autoZero"/>
        <c:crossBetween val="between"/>
        <c:majorUnit val="10"/>
      </c:valAx>
      <c:spPr>
        <a:noFill/>
        <a:ln w="0">
          <a:noFill/>
        </a:ln>
      </c:spPr>
    </c:plotArea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en-US" sz="1400" b="1" u="none" strike="noStrike">
                <a:solidFill>
                  <a:srgbClr val="000000"/>
                </a:solidFill>
                <a:uFillTx/>
                <a:latin typeface="Times New Roman"/>
              </a:rPr>
              <a:t>How the 194 Provincial Electoral Districts Deviate from the Electoral Quotas in Increments of 5% under the </a:t>
            </a:r>
            <a:r>
              <a:rPr lang="en-US" sz="1400" b="1" i="1" u="none" strike="noStrike">
                <a:solidFill>
                  <a:srgbClr val="000000"/>
                </a:solidFill>
                <a:uFillTx/>
                <a:latin typeface="Times New Roman"/>
              </a:rPr>
              <a:t>Representation Act, 1872</a:t>
            </a:r>
          </a:p>
        </c:rich>
      </c:tx>
      <c:spPr>
        <a:noFill/>
        <a:ln w="0">
          <a:noFill/>
        </a:ln>
      </c:spPr>
    </c:title>
    <c:plotArea>
      <c:layout/>
      <c:barChart>
        <c:barDir val="col"/>
        <c:grouping val="clustered"/>
        <c:ser>
          <c:idx val="0"/>
          <c:order val="0"/>
          <c:tx>
            <c:strRef>
              <c:f>'1870s'!$A$18</c:f>
              <c:strCache>
                <c:ptCount val="1"/>
                <c:pt idx="0">
                  <c:v>Totals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u="none" strike="noStrike">
                    <a:solidFill>
                      <a:srgbClr val="404040"/>
                    </a:solidFill>
                    <a:uFillTx/>
                    <a:latin typeface="Times New Roman"/>
                  </a:defRPr>
                </a:pPr>
                <a:endParaRPr lang="en-US"/>
              </a:p>
            </c:txPr>
            <c:dLblPos val="outEnd"/>
            <c:showVal val="1"/>
            <c:separator>; </c:separator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'1870s'!$B$2:$M$2</c:f>
              <c:strCache>
                <c:ptCount val="12"/>
                <c:pt idx="0">
                  <c:v>Greater than –  25%</c:v>
                </c:pt>
                <c:pt idx="1">
                  <c:v>– 25% to – 20 %</c:v>
                </c:pt>
                <c:pt idx="2">
                  <c:v>– 20 to – 15%</c:v>
                </c:pt>
                <c:pt idx="3">
                  <c:v>– 15% to  – 10%</c:v>
                </c:pt>
                <c:pt idx="4">
                  <c:v>– 10% to – 5%</c:v>
                </c:pt>
                <c:pt idx="5">
                  <c:v>– 5% to 0</c:v>
                </c:pt>
                <c:pt idx="6">
                  <c:v>0 to +5%</c:v>
                </c:pt>
                <c:pt idx="7">
                  <c:v>.+5% to +10%</c:v>
                </c:pt>
                <c:pt idx="8">
                  <c:v>.+10% to +15%</c:v>
                </c:pt>
                <c:pt idx="9">
                  <c:v>.+15% to 20%</c:v>
                </c:pt>
                <c:pt idx="10">
                  <c:v>.+20% to +25%</c:v>
                </c:pt>
                <c:pt idx="11">
                  <c:v>Greater than +25%</c:v>
                </c:pt>
              </c:strCache>
            </c:strRef>
          </c:cat>
          <c:val>
            <c:numRef>
              <c:f>'1870s'!$B$18:$M$18</c:f>
              <c:numCache>
                <c:formatCode>General</c:formatCode>
                <c:ptCount val="12"/>
                <c:pt idx="0">
                  <c:v>46</c:v>
                </c:pt>
                <c:pt idx="1">
                  <c:v>6</c:v>
                </c:pt>
                <c:pt idx="2">
                  <c:v>9</c:v>
                </c:pt>
                <c:pt idx="3">
                  <c:v>18</c:v>
                </c:pt>
                <c:pt idx="4">
                  <c:v>7</c:v>
                </c:pt>
                <c:pt idx="5">
                  <c:v>12</c:v>
                </c:pt>
                <c:pt idx="6">
                  <c:v>14</c:v>
                </c:pt>
                <c:pt idx="7">
                  <c:v>12</c:v>
                </c:pt>
                <c:pt idx="8">
                  <c:v>16</c:v>
                </c:pt>
                <c:pt idx="9">
                  <c:v>10</c:v>
                </c:pt>
                <c:pt idx="10">
                  <c:v>4</c:v>
                </c:pt>
                <c:pt idx="11">
                  <c:v>36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122-4992-83F6-1340E1E9E942}"/>
            </c:ext>
          </c:extLst>
        </c:ser>
        <c:dLbls/>
        <c:gapWidth val="219"/>
        <c:overlap val="-27"/>
        <c:axId val="155011712"/>
        <c:axId val="155017600"/>
      </c:barChart>
      <c:catAx>
        <c:axId val="155011712"/>
        <c:scaling>
          <c:orientation val="minMax"/>
        </c:scaling>
        <c:axPos val="b"/>
        <c:numFmt formatCode="General" sourceLinked="0"/>
        <c:maj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Times New Roman"/>
              </a:defRPr>
            </a:pPr>
            <a:endParaRPr lang="en-US"/>
          </a:p>
        </c:txPr>
        <c:crossAx val="155017600"/>
        <c:crosses val="autoZero"/>
        <c:auto val="1"/>
        <c:lblAlgn val="ctr"/>
        <c:lblOffset val="100"/>
      </c:catAx>
      <c:valAx>
        <c:axId val="155017600"/>
        <c:scaling>
          <c:orientation val="minMax"/>
        </c:scaling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tickLblPos val="nextTo"/>
        <c:spPr>
          <a:ln w="6480">
            <a:solidFill>
              <a:srgbClr val="4472C4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Times New Roman"/>
              </a:defRPr>
            </a:pPr>
            <a:endParaRPr lang="en-US"/>
          </a:p>
        </c:txPr>
        <c:crossAx val="155011712"/>
        <c:crosses val="autoZero"/>
        <c:crossBetween val="between"/>
        <c:majorUnit val="10"/>
      </c:valAx>
      <c:spPr>
        <a:noFill/>
        <a:ln w="0">
          <a:noFill/>
        </a:ln>
      </c:spPr>
    </c:plotArea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en-US" sz="1400" b="1" u="none" strike="noStrike">
                <a:solidFill>
                  <a:srgbClr val="000000"/>
                </a:solidFill>
                <a:uFillTx/>
                <a:latin typeface="Times New Roman"/>
              </a:rPr>
              <a:t>How the 209 Provincial Electoral Districts Deviate from the Electoral Quotas in Increments of 5% under the </a:t>
            </a:r>
            <a:r>
              <a:rPr lang="en-US" sz="1400" b="1" i="1" u="none" strike="noStrike">
                <a:solidFill>
                  <a:srgbClr val="000000"/>
                </a:solidFill>
                <a:uFillTx/>
                <a:latin typeface="Times New Roman"/>
              </a:rPr>
              <a:t>Representation Act, 1882</a:t>
            </a:r>
          </a:p>
        </c:rich>
      </c:tx>
      <c:spPr>
        <a:noFill/>
        <a:ln w="0">
          <a:noFill/>
        </a:ln>
      </c:spPr>
    </c:title>
    <c:plotArea>
      <c:layout/>
      <c:barChart>
        <c:barDir val="col"/>
        <c:grouping val="clustered"/>
        <c:ser>
          <c:idx val="0"/>
          <c:order val="0"/>
          <c:tx>
            <c:strRef>
              <c:f>'1880s'!$A$24</c:f>
              <c:strCache>
                <c:ptCount val="1"/>
                <c:pt idx="0">
                  <c:v>Totals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u="none" strike="noStrike">
                    <a:solidFill>
                      <a:srgbClr val="404040"/>
                    </a:solidFill>
                    <a:uFillTx/>
                    <a:latin typeface="Times New Roman"/>
                  </a:defRPr>
                </a:pPr>
                <a:endParaRPr lang="en-US"/>
              </a:p>
            </c:txPr>
            <c:dLblPos val="outEnd"/>
            <c:showVal val="1"/>
            <c:separator>; </c:separator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'1880s'!$B$2:$M$2</c:f>
              <c:strCache>
                <c:ptCount val="12"/>
                <c:pt idx="0">
                  <c:v>Greater than –  25%</c:v>
                </c:pt>
                <c:pt idx="1">
                  <c:v>– 25% to – 20 %</c:v>
                </c:pt>
                <c:pt idx="2">
                  <c:v>– 20 to – 15%</c:v>
                </c:pt>
                <c:pt idx="3">
                  <c:v>– 15% to  – 10%</c:v>
                </c:pt>
                <c:pt idx="4">
                  <c:v>– 10% to – 5%</c:v>
                </c:pt>
                <c:pt idx="5">
                  <c:v>– 5% to 0</c:v>
                </c:pt>
                <c:pt idx="6">
                  <c:v>0 to +5%</c:v>
                </c:pt>
                <c:pt idx="7">
                  <c:v>.+5% to +10%</c:v>
                </c:pt>
                <c:pt idx="8">
                  <c:v>.+10% to +15%</c:v>
                </c:pt>
                <c:pt idx="9">
                  <c:v>.+15% to 20%</c:v>
                </c:pt>
                <c:pt idx="10">
                  <c:v>.+20% to +25%</c:v>
                </c:pt>
                <c:pt idx="11">
                  <c:v>Greater than +25%</c:v>
                </c:pt>
              </c:strCache>
            </c:strRef>
          </c:cat>
          <c:val>
            <c:numRef>
              <c:f>'1880s'!$B$24:$M$24</c:f>
              <c:numCache>
                <c:formatCode>General</c:formatCode>
                <c:ptCount val="12"/>
                <c:pt idx="0">
                  <c:v>37</c:v>
                </c:pt>
                <c:pt idx="1">
                  <c:v>5</c:v>
                </c:pt>
                <c:pt idx="2">
                  <c:v>6</c:v>
                </c:pt>
                <c:pt idx="3">
                  <c:v>8</c:v>
                </c:pt>
                <c:pt idx="4">
                  <c:v>5</c:v>
                </c:pt>
                <c:pt idx="5">
                  <c:v>7</c:v>
                </c:pt>
                <c:pt idx="6">
                  <c:v>26</c:v>
                </c:pt>
                <c:pt idx="7">
                  <c:v>21</c:v>
                </c:pt>
                <c:pt idx="8">
                  <c:v>19</c:v>
                </c:pt>
                <c:pt idx="9">
                  <c:v>18</c:v>
                </c:pt>
                <c:pt idx="10">
                  <c:v>17</c:v>
                </c:pt>
                <c:pt idx="11">
                  <c:v>40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6F42-4581-A2B9-25D99B4B2390}"/>
            </c:ext>
          </c:extLst>
        </c:ser>
        <c:dLbls/>
        <c:gapWidth val="219"/>
        <c:overlap val="-27"/>
        <c:axId val="154891392"/>
        <c:axId val="154892928"/>
      </c:barChart>
      <c:catAx>
        <c:axId val="154891392"/>
        <c:scaling>
          <c:orientation val="minMax"/>
        </c:scaling>
        <c:axPos val="b"/>
        <c:numFmt formatCode="General" sourceLinked="0"/>
        <c:maj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Times New Roman"/>
              </a:defRPr>
            </a:pPr>
            <a:endParaRPr lang="en-US"/>
          </a:p>
        </c:txPr>
        <c:crossAx val="154892928"/>
        <c:crosses val="autoZero"/>
        <c:auto val="1"/>
        <c:lblAlgn val="ctr"/>
        <c:lblOffset val="100"/>
      </c:catAx>
      <c:valAx>
        <c:axId val="154892928"/>
        <c:scaling>
          <c:orientation val="minMax"/>
        </c:scaling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tickLblPos val="nextTo"/>
        <c:spPr>
          <a:ln w="6480">
            <a:solidFill>
              <a:srgbClr val="4472C4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Times New Roman"/>
              </a:defRPr>
            </a:pPr>
            <a:endParaRPr lang="en-US"/>
          </a:p>
        </c:txPr>
        <c:crossAx val="154891392"/>
        <c:crosses val="autoZero"/>
        <c:crossBetween val="between"/>
        <c:majorUnit val="10"/>
      </c:valAx>
      <c:spPr>
        <a:noFill/>
        <a:ln w="0">
          <a:noFill/>
        </a:ln>
      </c:spPr>
    </c:plotArea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en-US" sz="1400" b="1" u="none" strike="noStrike">
                <a:solidFill>
                  <a:srgbClr val="000000"/>
                </a:solidFill>
                <a:uFillTx/>
                <a:latin typeface="Times New Roman"/>
              </a:rPr>
              <a:t>How the 209 Provincial Electoral Districts Deviate from the Electoral Quotas in Increments of 5% under the </a:t>
            </a:r>
            <a:r>
              <a:rPr lang="en-US" sz="1400" b="1" i="1" u="none" strike="noStrike">
                <a:solidFill>
                  <a:srgbClr val="000000"/>
                </a:solidFill>
                <a:uFillTx/>
                <a:latin typeface="Times New Roman"/>
              </a:rPr>
              <a:t>Representation Act. 1892</a:t>
            </a:r>
          </a:p>
        </c:rich>
      </c:tx>
      <c:spPr>
        <a:noFill/>
        <a:ln w="0">
          <a:noFill/>
        </a:ln>
      </c:spPr>
    </c:title>
    <c:plotArea>
      <c:layout/>
      <c:barChart>
        <c:barDir val="col"/>
        <c:grouping val="clustered"/>
        <c:ser>
          <c:idx val="0"/>
          <c:order val="0"/>
          <c:tx>
            <c:strRef>
              <c:f>'1890s'!$A$24</c:f>
              <c:strCache>
                <c:ptCount val="1"/>
                <c:pt idx="0">
                  <c:v>Totals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u="none" strike="noStrike">
                    <a:solidFill>
                      <a:srgbClr val="404040"/>
                    </a:solidFill>
                    <a:uFillTx/>
                    <a:latin typeface="Times New Roman"/>
                  </a:defRPr>
                </a:pPr>
                <a:endParaRPr lang="en-US"/>
              </a:p>
            </c:txPr>
            <c:dLblPos val="outEnd"/>
            <c:showVal val="1"/>
            <c:separator>; </c:separator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'1890s'!$B$2:$M$2</c:f>
              <c:strCache>
                <c:ptCount val="12"/>
                <c:pt idx="0">
                  <c:v>Greater than –  25%</c:v>
                </c:pt>
                <c:pt idx="1">
                  <c:v>– 25% to – 20 %</c:v>
                </c:pt>
                <c:pt idx="2">
                  <c:v>– 20 to – 15%</c:v>
                </c:pt>
                <c:pt idx="3">
                  <c:v>– 15% to  – 10%</c:v>
                </c:pt>
                <c:pt idx="4">
                  <c:v>– 10% to – 5%</c:v>
                </c:pt>
                <c:pt idx="5">
                  <c:v>– 5% to 0</c:v>
                </c:pt>
                <c:pt idx="6">
                  <c:v>0 to +5%</c:v>
                </c:pt>
                <c:pt idx="7">
                  <c:v>.+5% to +10%</c:v>
                </c:pt>
                <c:pt idx="8">
                  <c:v>.+10% to +15%</c:v>
                </c:pt>
                <c:pt idx="9">
                  <c:v>.+15% to 20%</c:v>
                </c:pt>
                <c:pt idx="10">
                  <c:v>.+20% to +25%</c:v>
                </c:pt>
                <c:pt idx="11">
                  <c:v>Greater than +25%</c:v>
                </c:pt>
              </c:strCache>
            </c:strRef>
          </c:cat>
          <c:val>
            <c:numRef>
              <c:f>'1890s'!$B$24:$M$24</c:f>
              <c:numCache>
                <c:formatCode>General</c:formatCode>
                <c:ptCount val="12"/>
                <c:pt idx="0">
                  <c:v>37</c:v>
                </c:pt>
                <c:pt idx="1">
                  <c:v>11</c:v>
                </c:pt>
                <c:pt idx="2">
                  <c:v>19</c:v>
                </c:pt>
                <c:pt idx="3">
                  <c:v>12</c:v>
                </c:pt>
                <c:pt idx="4">
                  <c:v>13</c:v>
                </c:pt>
                <c:pt idx="5">
                  <c:v>20</c:v>
                </c:pt>
                <c:pt idx="6">
                  <c:v>14</c:v>
                </c:pt>
                <c:pt idx="7">
                  <c:v>14</c:v>
                </c:pt>
                <c:pt idx="8">
                  <c:v>12</c:v>
                </c:pt>
                <c:pt idx="9">
                  <c:v>10</c:v>
                </c:pt>
                <c:pt idx="10">
                  <c:v>16</c:v>
                </c:pt>
                <c:pt idx="11">
                  <c:v>31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FDAE-4850-8F28-54ECB5A2614C}"/>
            </c:ext>
          </c:extLst>
        </c:ser>
        <c:dLbls/>
        <c:gapWidth val="219"/>
        <c:overlap val="-27"/>
        <c:axId val="155118208"/>
        <c:axId val="155124096"/>
      </c:barChart>
      <c:catAx>
        <c:axId val="155118208"/>
        <c:scaling>
          <c:orientation val="minMax"/>
        </c:scaling>
        <c:axPos val="b"/>
        <c:numFmt formatCode="General" sourceLinked="0"/>
        <c:maj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Times New Roman"/>
              </a:defRPr>
            </a:pPr>
            <a:endParaRPr lang="en-US"/>
          </a:p>
        </c:txPr>
        <c:crossAx val="155124096"/>
        <c:crosses val="autoZero"/>
        <c:auto val="1"/>
        <c:lblAlgn val="ctr"/>
        <c:lblOffset val="100"/>
      </c:catAx>
      <c:valAx>
        <c:axId val="155124096"/>
        <c:scaling>
          <c:orientation val="minMax"/>
        </c:scaling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tickLblPos val="nextTo"/>
        <c:spPr>
          <a:ln w="6480">
            <a:solidFill>
              <a:srgbClr val="4472C4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Times New Roman"/>
              </a:defRPr>
            </a:pPr>
            <a:endParaRPr lang="en-US"/>
          </a:p>
        </c:txPr>
        <c:crossAx val="155118208"/>
        <c:crosses val="autoZero"/>
        <c:crossBetween val="between"/>
        <c:majorUnit val="10"/>
      </c:valAx>
      <c:spPr>
        <a:noFill/>
        <a:ln w="0">
          <a:noFill/>
        </a:ln>
      </c:spPr>
    </c:plotArea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en-US" sz="1400" b="1" u="none" strike="noStrike">
                <a:solidFill>
                  <a:srgbClr val="000000"/>
                </a:solidFill>
                <a:uFillTx/>
                <a:latin typeface="Times New Roman"/>
              </a:rPr>
              <a:t>How the 203 Provincial Electoral Districts Deviate from the Electoral Quotas in Increments of 5% under the </a:t>
            </a:r>
            <a:r>
              <a:rPr lang="en-US" sz="1400" b="1" i="1" u="none" strike="noStrike">
                <a:solidFill>
                  <a:srgbClr val="000000"/>
                </a:solidFill>
                <a:uFillTx/>
                <a:latin typeface="Times New Roman"/>
              </a:rPr>
              <a:t>Representation Act, 1903</a:t>
            </a:r>
          </a:p>
        </c:rich>
      </c:tx>
      <c:spPr>
        <a:noFill/>
        <a:ln w="0">
          <a:noFill/>
        </a:ln>
      </c:spPr>
    </c:title>
    <c:plotArea>
      <c:layout/>
      <c:barChart>
        <c:barDir val="col"/>
        <c:grouping val="clustered"/>
        <c:ser>
          <c:idx val="0"/>
          <c:order val="0"/>
          <c:tx>
            <c:strRef>
              <c:f>'1900s'!$A$24</c:f>
              <c:strCache>
                <c:ptCount val="1"/>
                <c:pt idx="0">
                  <c:v>Totals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u="none" strike="noStrike">
                    <a:solidFill>
                      <a:srgbClr val="404040"/>
                    </a:solidFill>
                    <a:uFillTx/>
                    <a:latin typeface="Times New Roman"/>
                  </a:defRPr>
                </a:pPr>
                <a:endParaRPr lang="en-US"/>
              </a:p>
            </c:txPr>
            <c:dLblPos val="outEnd"/>
            <c:showVal val="1"/>
            <c:separator>; </c:separator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'1900s'!$B$2:$M$2</c:f>
              <c:strCache>
                <c:ptCount val="12"/>
                <c:pt idx="0">
                  <c:v>Greater than –  25%</c:v>
                </c:pt>
                <c:pt idx="1">
                  <c:v>– 25% to – 20 %</c:v>
                </c:pt>
                <c:pt idx="2">
                  <c:v>– 20 to – 15%</c:v>
                </c:pt>
                <c:pt idx="3">
                  <c:v>– 15% to  – 10%</c:v>
                </c:pt>
                <c:pt idx="4">
                  <c:v>– 10% to – 5%</c:v>
                </c:pt>
                <c:pt idx="5">
                  <c:v>– 5% to 0</c:v>
                </c:pt>
                <c:pt idx="6">
                  <c:v>0 to +5%</c:v>
                </c:pt>
                <c:pt idx="7">
                  <c:v>.+5% to +10%</c:v>
                </c:pt>
                <c:pt idx="8">
                  <c:v>.+10% to +15%</c:v>
                </c:pt>
                <c:pt idx="9">
                  <c:v>.+15% to 20%</c:v>
                </c:pt>
                <c:pt idx="10">
                  <c:v>.+20% to +25%</c:v>
                </c:pt>
                <c:pt idx="11">
                  <c:v>Greater than +25%</c:v>
                </c:pt>
              </c:strCache>
            </c:strRef>
          </c:cat>
          <c:val>
            <c:numRef>
              <c:f>'1900s'!$B$24:$M$24</c:f>
              <c:numCache>
                <c:formatCode>General</c:formatCode>
                <c:ptCount val="12"/>
                <c:pt idx="0">
                  <c:v>36</c:v>
                </c:pt>
                <c:pt idx="1">
                  <c:v>19</c:v>
                </c:pt>
                <c:pt idx="2">
                  <c:v>22</c:v>
                </c:pt>
                <c:pt idx="3">
                  <c:v>13</c:v>
                </c:pt>
                <c:pt idx="4">
                  <c:v>13</c:v>
                </c:pt>
                <c:pt idx="5">
                  <c:v>17</c:v>
                </c:pt>
                <c:pt idx="6">
                  <c:v>12</c:v>
                </c:pt>
                <c:pt idx="7">
                  <c:v>12</c:v>
                </c:pt>
                <c:pt idx="8">
                  <c:v>11</c:v>
                </c:pt>
                <c:pt idx="9">
                  <c:v>7</c:v>
                </c:pt>
                <c:pt idx="10">
                  <c:v>6</c:v>
                </c:pt>
                <c:pt idx="11">
                  <c:v>35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6EB1-440F-A28F-F6CF0AB05ED5}"/>
            </c:ext>
          </c:extLst>
        </c:ser>
        <c:dLbls/>
        <c:gapWidth val="219"/>
        <c:overlap val="-27"/>
        <c:axId val="155189632"/>
        <c:axId val="155191168"/>
      </c:barChart>
      <c:catAx>
        <c:axId val="155189632"/>
        <c:scaling>
          <c:orientation val="minMax"/>
        </c:scaling>
        <c:axPos val="b"/>
        <c:numFmt formatCode="General" sourceLinked="0"/>
        <c:maj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Times New Roman"/>
              </a:defRPr>
            </a:pPr>
            <a:endParaRPr lang="en-US"/>
          </a:p>
        </c:txPr>
        <c:crossAx val="155191168"/>
        <c:crosses val="autoZero"/>
        <c:auto val="1"/>
        <c:lblAlgn val="ctr"/>
        <c:lblOffset val="100"/>
      </c:catAx>
      <c:valAx>
        <c:axId val="155191168"/>
        <c:scaling>
          <c:orientation val="minMax"/>
        </c:scaling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tickLblPos val="nextTo"/>
        <c:spPr>
          <a:ln w="6480">
            <a:solidFill>
              <a:srgbClr val="4472C4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Times New Roman"/>
              </a:defRPr>
            </a:pPr>
            <a:endParaRPr lang="en-US"/>
          </a:p>
        </c:txPr>
        <c:crossAx val="155189632"/>
        <c:crosses val="autoZero"/>
        <c:crossBetween val="between"/>
        <c:majorUnit val="10"/>
      </c:valAx>
      <c:spPr>
        <a:noFill/>
        <a:ln w="0">
          <a:noFill/>
        </a:ln>
      </c:spPr>
    </c:plotArea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en-US" sz="1400" b="1" u="none" strike="noStrike">
                <a:solidFill>
                  <a:srgbClr val="000000"/>
                </a:solidFill>
                <a:uFillTx/>
                <a:latin typeface="Times New Roman"/>
              </a:rPr>
              <a:t>How the 234 Provincial Electoral Districts Deviate from the Electoral Quotas in Increments of 5% </a:t>
            </a:r>
          </a:p>
          <a:p>
            <a:pPr>
              <a:defRPr sz="1300" b="0" u="none" strike="noStrike">
                <a:uFillTx/>
                <a:latin typeface="Arial"/>
              </a:defRPr>
            </a:pPr>
            <a:r>
              <a:rPr lang="en-US" sz="1400" b="1" u="none" strike="noStrike">
                <a:solidFill>
                  <a:srgbClr val="000000"/>
                </a:solidFill>
                <a:uFillTx/>
                <a:latin typeface="Times New Roman"/>
              </a:rPr>
              <a:t>under the </a:t>
            </a:r>
            <a:r>
              <a:rPr lang="en-US" sz="1400" b="1" i="1" u="none" strike="noStrike">
                <a:solidFill>
                  <a:srgbClr val="000000"/>
                </a:solidFill>
                <a:uFillTx/>
                <a:latin typeface="Times New Roman"/>
              </a:rPr>
              <a:t>Representation Act, 1914</a:t>
            </a:r>
          </a:p>
        </c:rich>
      </c:tx>
      <c:spPr>
        <a:noFill/>
        <a:ln w="0">
          <a:noFill/>
        </a:ln>
      </c:spPr>
    </c:title>
    <c:plotArea>
      <c:layout/>
      <c:barChart>
        <c:barDir val="col"/>
        <c:grouping val="clustered"/>
        <c:ser>
          <c:idx val="0"/>
          <c:order val="0"/>
          <c:tx>
            <c:strRef>
              <c:f>'1910s'!$A$30</c:f>
              <c:strCache>
                <c:ptCount val="1"/>
                <c:pt idx="0">
                  <c:v>Totals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u="none" strike="noStrike">
                    <a:solidFill>
                      <a:srgbClr val="404040"/>
                    </a:solidFill>
                    <a:uFillTx/>
                    <a:latin typeface="Times New Roman"/>
                  </a:defRPr>
                </a:pPr>
                <a:endParaRPr lang="en-US"/>
              </a:p>
            </c:txPr>
            <c:dLblPos val="outEnd"/>
            <c:showVal val="1"/>
            <c:separator>; </c:separator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'1910s'!$B$2:$M$2</c:f>
              <c:strCache>
                <c:ptCount val="12"/>
                <c:pt idx="0">
                  <c:v>Greater than –  25%</c:v>
                </c:pt>
                <c:pt idx="1">
                  <c:v>– 25% to – 20 %</c:v>
                </c:pt>
                <c:pt idx="2">
                  <c:v>– 20 to – 15%</c:v>
                </c:pt>
                <c:pt idx="3">
                  <c:v>– 15% to  – 10%</c:v>
                </c:pt>
                <c:pt idx="4">
                  <c:v>– 10% to – 5%</c:v>
                </c:pt>
                <c:pt idx="5">
                  <c:v>– 5% to 0</c:v>
                </c:pt>
                <c:pt idx="6">
                  <c:v>0 to +5%</c:v>
                </c:pt>
                <c:pt idx="7">
                  <c:v>.+5% to +10%</c:v>
                </c:pt>
                <c:pt idx="8">
                  <c:v>.+10% to +15%</c:v>
                </c:pt>
                <c:pt idx="9">
                  <c:v>.+15% to 20%</c:v>
                </c:pt>
                <c:pt idx="10">
                  <c:v>.+20% to +25%</c:v>
                </c:pt>
                <c:pt idx="11">
                  <c:v>Greater than +25%</c:v>
                </c:pt>
              </c:strCache>
            </c:strRef>
          </c:cat>
          <c:val>
            <c:numRef>
              <c:f>'1910s'!$B$30:$M$30</c:f>
              <c:numCache>
                <c:formatCode>General</c:formatCode>
                <c:ptCount val="12"/>
                <c:pt idx="0">
                  <c:v>51</c:v>
                </c:pt>
                <c:pt idx="1">
                  <c:v>20</c:v>
                </c:pt>
                <c:pt idx="2">
                  <c:v>14</c:v>
                </c:pt>
                <c:pt idx="3">
                  <c:v>14</c:v>
                </c:pt>
                <c:pt idx="4">
                  <c:v>18</c:v>
                </c:pt>
                <c:pt idx="5">
                  <c:v>16</c:v>
                </c:pt>
                <c:pt idx="6">
                  <c:v>18</c:v>
                </c:pt>
                <c:pt idx="7">
                  <c:v>11</c:v>
                </c:pt>
                <c:pt idx="8">
                  <c:v>10</c:v>
                </c:pt>
                <c:pt idx="9">
                  <c:v>10</c:v>
                </c:pt>
                <c:pt idx="10">
                  <c:v>10</c:v>
                </c:pt>
                <c:pt idx="11">
                  <c:v>42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7B2C-4279-98F7-C9EB271B7B7B}"/>
            </c:ext>
          </c:extLst>
        </c:ser>
        <c:dLbls/>
        <c:gapWidth val="219"/>
        <c:overlap val="-27"/>
        <c:axId val="155285760"/>
        <c:axId val="155291648"/>
      </c:barChart>
      <c:catAx>
        <c:axId val="155285760"/>
        <c:scaling>
          <c:orientation val="minMax"/>
        </c:scaling>
        <c:axPos val="b"/>
        <c:numFmt formatCode="General" sourceLinked="0"/>
        <c:maj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Times New Roman"/>
              </a:defRPr>
            </a:pPr>
            <a:endParaRPr lang="en-US"/>
          </a:p>
        </c:txPr>
        <c:crossAx val="155291648"/>
        <c:crosses val="autoZero"/>
        <c:auto val="1"/>
        <c:lblAlgn val="ctr"/>
        <c:lblOffset val="100"/>
      </c:catAx>
      <c:valAx>
        <c:axId val="155291648"/>
        <c:scaling>
          <c:orientation val="minMax"/>
        </c:scaling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tickLblPos val="nextTo"/>
        <c:spPr>
          <a:ln w="6480">
            <a:solidFill>
              <a:srgbClr val="4472C4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Times New Roman"/>
              </a:defRPr>
            </a:pPr>
            <a:endParaRPr lang="en-US"/>
          </a:p>
        </c:txPr>
        <c:crossAx val="155285760"/>
        <c:crosses val="autoZero"/>
        <c:crossBetween val="between"/>
        <c:majorUnit val="10"/>
      </c:valAx>
      <c:spPr>
        <a:noFill/>
        <a:ln w="0">
          <a:noFill/>
        </a:ln>
      </c:spPr>
    </c:plotArea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en-US" sz="1400" b="1" u="none" strike="noStrike">
                <a:solidFill>
                  <a:srgbClr val="000000"/>
                </a:solidFill>
                <a:uFillTx/>
                <a:latin typeface="Times New Roman"/>
              </a:rPr>
              <a:t>How the 244 Provincial Electoral Districts Deviate from the Electoral Quotas in Increments of 5% </a:t>
            </a:r>
          </a:p>
          <a:p>
            <a:pPr>
              <a:defRPr sz="1300" b="0" u="none" strike="noStrike">
                <a:uFillTx/>
                <a:latin typeface="Arial"/>
              </a:defRPr>
            </a:pPr>
            <a:r>
              <a:rPr lang="en-US" sz="1400" b="1" u="none" strike="noStrike">
                <a:solidFill>
                  <a:srgbClr val="000000"/>
                </a:solidFill>
                <a:uFillTx/>
                <a:latin typeface="Times New Roman"/>
              </a:rPr>
              <a:t>under the </a:t>
            </a:r>
            <a:r>
              <a:rPr lang="en-US" sz="1400" b="1" i="1" u="none" strike="noStrike">
                <a:solidFill>
                  <a:srgbClr val="000000"/>
                </a:solidFill>
                <a:uFillTx/>
                <a:latin typeface="Times New Roman"/>
              </a:rPr>
              <a:t>Representation Act, 1924</a:t>
            </a:r>
          </a:p>
        </c:rich>
      </c:tx>
      <c:spPr>
        <a:noFill/>
        <a:ln w="0">
          <a:noFill/>
        </a:ln>
      </c:spPr>
    </c:title>
    <c:plotArea>
      <c:layout/>
      <c:barChart>
        <c:barDir val="col"/>
        <c:grouping val="clustered"/>
        <c:ser>
          <c:idx val="0"/>
          <c:order val="0"/>
          <c:tx>
            <c:strRef>
              <c:f>'1920s'!$A$30</c:f>
              <c:strCache>
                <c:ptCount val="1"/>
                <c:pt idx="0">
                  <c:v>Totals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u="none" strike="noStrike">
                    <a:solidFill>
                      <a:srgbClr val="404040"/>
                    </a:solidFill>
                    <a:uFillTx/>
                    <a:latin typeface="Times New Roman"/>
                  </a:defRPr>
                </a:pPr>
                <a:endParaRPr lang="en-US"/>
              </a:p>
            </c:txPr>
            <c:dLblPos val="outEnd"/>
            <c:showVal val="1"/>
            <c:separator>; </c:separator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'1920s'!$B$2:$M$2</c:f>
              <c:strCache>
                <c:ptCount val="12"/>
                <c:pt idx="0">
                  <c:v>Greater than –  25%</c:v>
                </c:pt>
                <c:pt idx="1">
                  <c:v>– 25% to – 20 %</c:v>
                </c:pt>
                <c:pt idx="2">
                  <c:v>– 20 to – 15%</c:v>
                </c:pt>
                <c:pt idx="3">
                  <c:v>– 15% to  – 10%</c:v>
                </c:pt>
                <c:pt idx="4">
                  <c:v>– 10% to – 5%</c:v>
                </c:pt>
                <c:pt idx="5">
                  <c:v>– 5% to 0</c:v>
                </c:pt>
                <c:pt idx="6">
                  <c:v>0 to +5%</c:v>
                </c:pt>
                <c:pt idx="7">
                  <c:v>.+5% to +10%</c:v>
                </c:pt>
                <c:pt idx="8">
                  <c:v>.+10% to +15%</c:v>
                </c:pt>
                <c:pt idx="9">
                  <c:v>.+15% to 20%</c:v>
                </c:pt>
                <c:pt idx="10">
                  <c:v>.+20% to +25%</c:v>
                </c:pt>
                <c:pt idx="11">
                  <c:v>Greater than +25%</c:v>
                </c:pt>
              </c:strCache>
            </c:strRef>
          </c:cat>
          <c:val>
            <c:numRef>
              <c:f>'1920s'!$B$30:$M$30</c:f>
              <c:numCache>
                <c:formatCode>General</c:formatCode>
                <c:ptCount val="12"/>
                <c:pt idx="0">
                  <c:v>52</c:v>
                </c:pt>
                <c:pt idx="1">
                  <c:v>16</c:v>
                </c:pt>
                <c:pt idx="2">
                  <c:v>14</c:v>
                </c:pt>
                <c:pt idx="3">
                  <c:v>14</c:v>
                </c:pt>
                <c:pt idx="4">
                  <c:v>20</c:v>
                </c:pt>
                <c:pt idx="5">
                  <c:v>28</c:v>
                </c:pt>
                <c:pt idx="6">
                  <c:v>19</c:v>
                </c:pt>
                <c:pt idx="7">
                  <c:v>17</c:v>
                </c:pt>
                <c:pt idx="8">
                  <c:v>7</c:v>
                </c:pt>
                <c:pt idx="9">
                  <c:v>5</c:v>
                </c:pt>
                <c:pt idx="10">
                  <c:v>7</c:v>
                </c:pt>
                <c:pt idx="11">
                  <c:v>45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4E60-4DE9-95A6-E43E313B7BC0}"/>
            </c:ext>
          </c:extLst>
        </c:ser>
        <c:dLbls/>
        <c:gapWidth val="219"/>
        <c:overlap val="-27"/>
        <c:axId val="155369856"/>
        <c:axId val="155371392"/>
      </c:barChart>
      <c:catAx>
        <c:axId val="155369856"/>
        <c:scaling>
          <c:orientation val="minMax"/>
        </c:scaling>
        <c:axPos val="b"/>
        <c:numFmt formatCode="General" sourceLinked="0"/>
        <c:maj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Times New Roman"/>
              </a:defRPr>
            </a:pPr>
            <a:endParaRPr lang="en-US"/>
          </a:p>
        </c:txPr>
        <c:crossAx val="155371392"/>
        <c:crosses val="autoZero"/>
        <c:auto val="1"/>
        <c:lblAlgn val="ctr"/>
        <c:lblOffset val="100"/>
      </c:catAx>
      <c:valAx>
        <c:axId val="155371392"/>
        <c:scaling>
          <c:orientation val="minMax"/>
        </c:scaling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tickLblPos val="nextTo"/>
        <c:spPr>
          <a:ln w="6480">
            <a:solidFill>
              <a:srgbClr val="4472C4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Times New Roman"/>
              </a:defRPr>
            </a:pPr>
            <a:endParaRPr lang="en-US"/>
          </a:p>
        </c:txPr>
        <c:crossAx val="155369856"/>
        <c:crosses val="autoZero"/>
        <c:crossBetween val="between"/>
        <c:majorUnit val="10"/>
      </c:valAx>
      <c:spPr>
        <a:noFill/>
        <a:ln w="0">
          <a:noFill/>
        </a:ln>
      </c:spPr>
    </c:plotArea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en-US" sz="1400" b="1" u="none" strike="noStrike">
                <a:solidFill>
                  <a:srgbClr val="000000"/>
                </a:solidFill>
                <a:uFillTx/>
                <a:latin typeface="Times New Roman"/>
              </a:rPr>
              <a:t>How the 244 Provincial Electoral Districts Deviate from the Electoral Quotas in Increments of 5% </a:t>
            </a:r>
          </a:p>
          <a:p>
            <a:pPr>
              <a:defRPr sz="1300" b="0" u="none" strike="noStrike">
                <a:uFillTx/>
                <a:latin typeface="Arial"/>
              </a:defRPr>
            </a:pPr>
            <a:r>
              <a:rPr lang="en-US" sz="1400" b="1" u="none" strike="noStrike">
                <a:solidFill>
                  <a:srgbClr val="000000"/>
                </a:solidFill>
                <a:uFillTx/>
                <a:latin typeface="Times New Roman"/>
              </a:rPr>
              <a:t>under the </a:t>
            </a:r>
            <a:r>
              <a:rPr lang="en-US" sz="1400" b="1" i="1" u="none" strike="noStrike">
                <a:solidFill>
                  <a:srgbClr val="000000"/>
                </a:solidFill>
                <a:uFillTx/>
                <a:latin typeface="Times New Roman"/>
              </a:rPr>
              <a:t>Representation Act, 1933</a:t>
            </a:r>
          </a:p>
        </c:rich>
      </c:tx>
      <c:layout>
        <c:manualLayout>
          <c:xMode val="edge"/>
          <c:yMode val="edge"/>
          <c:x val="0.25847518580676132"/>
          <c:y val="2.8765246885395605E-2"/>
        </c:manualLayout>
      </c:layout>
      <c:spPr>
        <a:noFill/>
        <a:ln w="0">
          <a:noFill/>
        </a:ln>
      </c:spPr>
    </c:title>
    <c:plotArea>
      <c:layout/>
      <c:barChart>
        <c:barDir val="col"/>
        <c:grouping val="clustered"/>
        <c:ser>
          <c:idx val="0"/>
          <c:order val="0"/>
          <c:tx>
            <c:strRef>
              <c:f>'1930s'!$A$30</c:f>
              <c:strCache>
                <c:ptCount val="1"/>
                <c:pt idx="0">
                  <c:v>Totals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u="none" strike="noStrike">
                    <a:solidFill>
                      <a:srgbClr val="404040"/>
                    </a:solidFill>
                    <a:uFillTx/>
                    <a:latin typeface="Times New Roman"/>
                  </a:defRPr>
                </a:pPr>
                <a:endParaRPr lang="en-US"/>
              </a:p>
            </c:txPr>
            <c:dLblPos val="outEnd"/>
            <c:showVal val="1"/>
            <c:separator>; </c:separator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'1930s'!$B$2:$M$2</c:f>
              <c:strCache>
                <c:ptCount val="12"/>
                <c:pt idx="0">
                  <c:v>Greater than –  25%</c:v>
                </c:pt>
                <c:pt idx="1">
                  <c:v>– 25% to – 20 %</c:v>
                </c:pt>
                <c:pt idx="2">
                  <c:v>– 20 to – 15%</c:v>
                </c:pt>
                <c:pt idx="3">
                  <c:v>– 15% to  – 10%</c:v>
                </c:pt>
                <c:pt idx="4">
                  <c:v>– 10% to – 5%</c:v>
                </c:pt>
                <c:pt idx="5">
                  <c:v>– 5% to 0</c:v>
                </c:pt>
                <c:pt idx="6">
                  <c:v>0 to +5%</c:v>
                </c:pt>
                <c:pt idx="7">
                  <c:v>.+5% to +10%</c:v>
                </c:pt>
                <c:pt idx="8">
                  <c:v>.+10% to +15%</c:v>
                </c:pt>
                <c:pt idx="9">
                  <c:v>.+15% to 20%</c:v>
                </c:pt>
                <c:pt idx="10">
                  <c:v>.+20% to +25%</c:v>
                </c:pt>
                <c:pt idx="11">
                  <c:v>Greater than +25%</c:v>
                </c:pt>
              </c:strCache>
            </c:strRef>
          </c:cat>
          <c:val>
            <c:numRef>
              <c:f>'1930s'!$B$30:$M$30</c:f>
              <c:numCache>
                <c:formatCode>General</c:formatCode>
                <c:ptCount val="12"/>
                <c:pt idx="0">
                  <c:v>54</c:v>
                </c:pt>
                <c:pt idx="1">
                  <c:v>13</c:v>
                </c:pt>
                <c:pt idx="2">
                  <c:v>19</c:v>
                </c:pt>
                <c:pt idx="3">
                  <c:v>20</c:v>
                </c:pt>
                <c:pt idx="4">
                  <c:v>20</c:v>
                </c:pt>
                <c:pt idx="5">
                  <c:v>19</c:v>
                </c:pt>
                <c:pt idx="6">
                  <c:v>17</c:v>
                </c:pt>
                <c:pt idx="7">
                  <c:v>8</c:v>
                </c:pt>
                <c:pt idx="8">
                  <c:v>12</c:v>
                </c:pt>
                <c:pt idx="9">
                  <c:v>4</c:v>
                </c:pt>
                <c:pt idx="10">
                  <c:v>6</c:v>
                </c:pt>
                <c:pt idx="11">
                  <c:v>52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568-44F6-BB4D-1D9045A1DC99}"/>
            </c:ext>
          </c:extLst>
        </c:ser>
        <c:dLbls/>
        <c:gapWidth val="219"/>
        <c:overlap val="-27"/>
        <c:axId val="155592960"/>
        <c:axId val="155627520"/>
      </c:barChart>
      <c:catAx>
        <c:axId val="155592960"/>
        <c:scaling>
          <c:orientation val="minMax"/>
        </c:scaling>
        <c:axPos val="b"/>
        <c:numFmt formatCode="General" sourceLinked="0"/>
        <c:maj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Times New Roman"/>
              </a:defRPr>
            </a:pPr>
            <a:endParaRPr lang="en-US"/>
          </a:p>
        </c:txPr>
        <c:crossAx val="155627520"/>
        <c:crosses val="autoZero"/>
        <c:auto val="1"/>
        <c:lblAlgn val="ctr"/>
        <c:lblOffset val="100"/>
      </c:catAx>
      <c:valAx>
        <c:axId val="155627520"/>
        <c:scaling>
          <c:orientation val="minMax"/>
        </c:scaling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tickLblPos val="nextTo"/>
        <c:spPr>
          <a:ln w="6480">
            <a:solidFill>
              <a:srgbClr val="4472C4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Times New Roman"/>
              </a:defRPr>
            </a:pPr>
            <a:endParaRPr lang="en-US"/>
          </a:p>
        </c:txPr>
        <c:crossAx val="155592960"/>
        <c:crosses val="autoZero"/>
        <c:crossBetween val="between"/>
        <c:majorUnit val="10"/>
      </c:valAx>
      <c:spPr>
        <a:noFill/>
        <a:ln w="0">
          <a:noFill/>
        </a:ln>
      </c:spPr>
    </c:plotArea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en-US" sz="1400" b="1" u="none" strike="noStrike">
                <a:solidFill>
                  <a:srgbClr val="000000"/>
                </a:solidFill>
                <a:uFillTx/>
                <a:latin typeface="Times New Roman"/>
              </a:rPr>
              <a:t>How the 261 Provincial Electoral Districts Deviate from the Electoral Quotas in Increments of 5% </a:t>
            </a:r>
          </a:p>
          <a:p>
            <a:pPr>
              <a:defRPr sz="1300" b="0" u="none" strike="noStrike">
                <a:uFillTx/>
                <a:latin typeface="Arial"/>
              </a:defRPr>
            </a:pPr>
            <a:r>
              <a:rPr lang="en-US" sz="1400" b="1" u="none" strike="noStrike">
                <a:solidFill>
                  <a:srgbClr val="000000"/>
                </a:solidFill>
                <a:uFillTx/>
                <a:latin typeface="Times New Roman"/>
              </a:rPr>
              <a:t>under the </a:t>
            </a:r>
            <a:r>
              <a:rPr lang="en-US" sz="1400" b="1" i="1" u="none" strike="noStrike">
                <a:solidFill>
                  <a:srgbClr val="000000"/>
                </a:solidFill>
                <a:uFillTx/>
                <a:latin typeface="Times New Roman"/>
              </a:rPr>
              <a:t>Representation Act, 1946 </a:t>
            </a:r>
            <a:r>
              <a:rPr lang="en-US" sz="1400" b="1" i="0" u="none" strike="noStrike">
                <a:solidFill>
                  <a:srgbClr val="000000"/>
                </a:solidFill>
                <a:uFillTx/>
                <a:latin typeface="Times New Roman"/>
              </a:rPr>
              <a:t>and the </a:t>
            </a:r>
            <a:r>
              <a:rPr lang="en-US" sz="1400" b="1" i="1" u="none" strike="noStrike">
                <a:solidFill>
                  <a:srgbClr val="000000"/>
                </a:solidFill>
                <a:uFillTx/>
                <a:latin typeface="Times New Roman"/>
              </a:rPr>
              <a:t>Newfoundland Act, 1949</a:t>
            </a:r>
          </a:p>
        </c:rich>
      </c:tx>
      <c:layout>
        <c:manualLayout>
          <c:xMode val="edge"/>
          <c:yMode val="edge"/>
          <c:x val="0.25845740727420941"/>
          <c:y val="2.8767123287671201E-2"/>
        </c:manualLayout>
      </c:layout>
      <c:spPr>
        <a:noFill/>
        <a:ln w="0">
          <a:noFill/>
        </a:ln>
      </c:spPr>
    </c:title>
    <c:plotArea>
      <c:layout/>
      <c:barChart>
        <c:barDir val="col"/>
        <c:grouping val="clustered"/>
        <c:ser>
          <c:idx val="0"/>
          <c:order val="0"/>
          <c:tx>
            <c:strRef>
              <c:f>'1940s'!$A$33</c:f>
              <c:strCache>
                <c:ptCount val="1"/>
                <c:pt idx="0">
                  <c:v>Totals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u="none" strike="noStrike">
                    <a:solidFill>
                      <a:srgbClr val="404040"/>
                    </a:solidFill>
                    <a:uFillTx/>
                    <a:latin typeface="Times New Roman"/>
                  </a:defRPr>
                </a:pPr>
                <a:endParaRPr lang="en-US"/>
              </a:p>
            </c:txPr>
            <c:dLblPos val="outEnd"/>
            <c:showVal val="1"/>
            <c:separator>; </c:separator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'1940s'!$B$2:$M$2</c:f>
              <c:strCache>
                <c:ptCount val="12"/>
                <c:pt idx="0">
                  <c:v>Greater than –  25%</c:v>
                </c:pt>
                <c:pt idx="1">
                  <c:v>– 25% to – 20 %</c:v>
                </c:pt>
                <c:pt idx="2">
                  <c:v>– 20 to – 15%</c:v>
                </c:pt>
                <c:pt idx="3">
                  <c:v>– 15% to  – 10%</c:v>
                </c:pt>
                <c:pt idx="4">
                  <c:v>– 10% to – 5%</c:v>
                </c:pt>
                <c:pt idx="5">
                  <c:v>– 5% to 0</c:v>
                </c:pt>
                <c:pt idx="6">
                  <c:v>0 to +5%</c:v>
                </c:pt>
                <c:pt idx="7">
                  <c:v>.+5% to +10%</c:v>
                </c:pt>
                <c:pt idx="8">
                  <c:v>.+10% to +15%</c:v>
                </c:pt>
                <c:pt idx="9">
                  <c:v>.+15% to 20%</c:v>
                </c:pt>
                <c:pt idx="10">
                  <c:v>.+20% to +25%</c:v>
                </c:pt>
                <c:pt idx="11">
                  <c:v>Greater than +25%</c:v>
                </c:pt>
              </c:strCache>
            </c:strRef>
          </c:cat>
          <c:val>
            <c:numRef>
              <c:f>'1940s'!$B$33:$M$33</c:f>
              <c:numCache>
                <c:formatCode>General</c:formatCode>
                <c:ptCount val="12"/>
                <c:pt idx="0">
                  <c:v>46</c:v>
                </c:pt>
                <c:pt idx="1">
                  <c:v>14</c:v>
                </c:pt>
                <c:pt idx="2">
                  <c:v>18</c:v>
                </c:pt>
                <c:pt idx="3">
                  <c:v>21</c:v>
                </c:pt>
                <c:pt idx="4">
                  <c:v>20</c:v>
                </c:pt>
                <c:pt idx="5">
                  <c:v>17</c:v>
                </c:pt>
                <c:pt idx="6">
                  <c:v>22</c:v>
                </c:pt>
                <c:pt idx="7">
                  <c:v>14</c:v>
                </c:pt>
                <c:pt idx="8">
                  <c:v>14</c:v>
                </c:pt>
                <c:pt idx="9">
                  <c:v>14</c:v>
                </c:pt>
                <c:pt idx="10">
                  <c:v>5</c:v>
                </c:pt>
                <c:pt idx="11">
                  <c:v>49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D2E3-4B30-B065-EF427B8BF846}"/>
            </c:ext>
          </c:extLst>
        </c:ser>
        <c:dLbls/>
        <c:gapWidth val="219"/>
        <c:overlap val="-27"/>
        <c:axId val="155738496"/>
        <c:axId val="155740032"/>
      </c:barChart>
      <c:catAx>
        <c:axId val="155738496"/>
        <c:scaling>
          <c:orientation val="minMax"/>
        </c:scaling>
        <c:axPos val="b"/>
        <c:numFmt formatCode="General" sourceLinked="0"/>
        <c:maj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Times New Roman"/>
              </a:defRPr>
            </a:pPr>
            <a:endParaRPr lang="en-US"/>
          </a:p>
        </c:txPr>
        <c:crossAx val="155740032"/>
        <c:crosses val="autoZero"/>
        <c:auto val="1"/>
        <c:lblAlgn val="ctr"/>
        <c:lblOffset val="100"/>
      </c:catAx>
      <c:valAx>
        <c:axId val="155740032"/>
        <c:scaling>
          <c:orientation val="minMax"/>
        </c:scaling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tickLblPos val="nextTo"/>
        <c:spPr>
          <a:ln w="6480">
            <a:solidFill>
              <a:srgbClr val="4472C4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Times New Roman"/>
              </a:defRPr>
            </a:pPr>
            <a:endParaRPr lang="en-US"/>
          </a:p>
        </c:txPr>
        <c:crossAx val="155738496"/>
        <c:crosses val="autoZero"/>
        <c:crossBetween val="between"/>
        <c:majorUnit val="10"/>
      </c:valAx>
      <c:spPr>
        <a:noFill/>
        <a:ln w="0">
          <a:noFill/>
        </a:ln>
      </c:spPr>
    </c:plotArea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en-US" sz="1400" b="1" u="none" strike="noStrike">
                <a:solidFill>
                  <a:srgbClr val="000000"/>
                </a:solidFill>
                <a:uFillTx/>
                <a:latin typeface="Times New Roman"/>
              </a:rPr>
              <a:t>How the 264 Provincial Electoral Districts Deviate from the Electoral Quotas in Increments of 5% </a:t>
            </a:r>
          </a:p>
          <a:p>
            <a:pPr>
              <a:defRPr sz="1300" b="0" u="none" strike="noStrike">
                <a:uFillTx/>
                <a:latin typeface="Arial"/>
              </a:defRPr>
            </a:pPr>
            <a:r>
              <a:rPr lang="en-US" sz="1400" b="1" u="none" strike="noStrike">
                <a:solidFill>
                  <a:srgbClr val="000000"/>
                </a:solidFill>
                <a:uFillTx/>
                <a:latin typeface="Times New Roman"/>
              </a:rPr>
              <a:t>under the </a:t>
            </a:r>
            <a:r>
              <a:rPr lang="en-US" sz="1400" b="1" i="1" u="none" strike="noStrike">
                <a:solidFill>
                  <a:srgbClr val="000000"/>
                </a:solidFill>
                <a:uFillTx/>
                <a:latin typeface="Times New Roman"/>
              </a:rPr>
              <a:t>Representation Act, 1952</a:t>
            </a:r>
          </a:p>
        </c:rich>
      </c:tx>
      <c:layout>
        <c:manualLayout>
          <c:xMode val="edge"/>
          <c:yMode val="edge"/>
          <c:x val="0.25843962788913399"/>
          <c:y val="2.8768999934764197E-2"/>
        </c:manualLayout>
      </c:layout>
      <c:spPr>
        <a:noFill/>
        <a:ln w="0">
          <a:noFill/>
        </a:ln>
      </c:spPr>
    </c:title>
    <c:plotArea>
      <c:layout/>
      <c:barChart>
        <c:barDir val="col"/>
        <c:grouping val="clustered"/>
        <c:ser>
          <c:idx val="0"/>
          <c:order val="0"/>
          <c:tx>
            <c:strRef>
              <c:f>'1950s'!$A$33</c:f>
              <c:strCache>
                <c:ptCount val="1"/>
                <c:pt idx="0">
                  <c:v>Totals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u="none" strike="noStrike">
                    <a:solidFill>
                      <a:srgbClr val="404040"/>
                    </a:solidFill>
                    <a:uFillTx/>
                    <a:latin typeface="Times New Roman"/>
                  </a:defRPr>
                </a:pPr>
                <a:endParaRPr lang="en-US"/>
              </a:p>
            </c:txPr>
            <c:dLblPos val="outEnd"/>
            <c:showVal val="1"/>
            <c:separator>; </c:separator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'1950s'!$B$2:$M$2</c:f>
              <c:strCache>
                <c:ptCount val="12"/>
                <c:pt idx="0">
                  <c:v>Greater than –  25%</c:v>
                </c:pt>
                <c:pt idx="1">
                  <c:v>– 25% to – 20 %</c:v>
                </c:pt>
                <c:pt idx="2">
                  <c:v>– 20 to – 15%</c:v>
                </c:pt>
                <c:pt idx="3">
                  <c:v>– 15% to  – 10%</c:v>
                </c:pt>
                <c:pt idx="4">
                  <c:v>– 10% to – 5%</c:v>
                </c:pt>
                <c:pt idx="5">
                  <c:v>– 5% to 0</c:v>
                </c:pt>
                <c:pt idx="6">
                  <c:v>0 to +5%</c:v>
                </c:pt>
                <c:pt idx="7">
                  <c:v>.+5% to +10%</c:v>
                </c:pt>
                <c:pt idx="8">
                  <c:v>.+10% to +15%</c:v>
                </c:pt>
                <c:pt idx="9">
                  <c:v>.+15% to 20%</c:v>
                </c:pt>
                <c:pt idx="10">
                  <c:v>.+20% to +25%</c:v>
                </c:pt>
                <c:pt idx="11">
                  <c:v>Greater than +25%</c:v>
                </c:pt>
              </c:strCache>
            </c:strRef>
          </c:cat>
          <c:val>
            <c:numRef>
              <c:f>'1950s'!$B$33:$M$33</c:f>
              <c:numCache>
                <c:formatCode>General</c:formatCode>
                <c:ptCount val="12"/>
                <c:pt idx="0">
                  <c:v>88</c:v>
                </c:pt>
                <c:pt idx="1">
                  <c:v>16</c:v>
                </c:pt>
                <c:pt idx="2">
                  <c:v>25</c:v>
                </c:pt>
                <c:pt idx="3">
                  <c:v>27</c:v>
                </c:pt>
                <c:pt idx="4">
                  <c:v>22</c:v>
                </c:pt>
                <c:pt idx="5">
                  <c:v>13</c:v>
                </c:pt>
                <c:pt idx="6">
                  <c:v>18</c:v>
                </c:pt>
                <c:pt idx="7">
                  <c:v>6</c:v>
                </c:pt>
                <c:pt idx="8">
                  <c:v>14</c:v>
                </c:pt>
                <c:pt idx="9">
                  <c:v>5</c:v>
                </c:pt>
                <c:pt idx="10">
                  <c:v>7</c:v>
                </c:pt>
                <c:pt idx="11">
                  <c:v>23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C9B-4759-8B85-3D889B7F3C73}"/>
            </c:ext>
          </c:extLst>
        </c:ser>
        <c:dLbls/>
        <c:gapWidth val="219"/>
        <c:overlap val="-27"/>
        <c:axId val="154745472"/>
        <c:axId val="154755456"/>
      </c:barChart>
      <c:catAx>
        <c:axId val="154745472"/>
        <c:scaling>
          <c:orientation val="minMax"/>
        </c:scaling>
        <c:axPos val="b"/>
        <c:numFmt formatCode="General" sourceLinked="0"/>
        <c:maj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Times New Roman"/>
              </a:defRPr>
            </a:pPr>
            <a:endParaRPr lang="en-US"/>
          </a:p>
        </c:txPr>
        <c:crossAx val="154755456"/>
        <c:crosses val="autoZero"/>
        <c:auto val="1"/>
        <c:lblAlgn val="ctr"/>
        <c:lblOffset val="100"/>
      </c:catAx>
      <c:valAx>
        <c:axId val="154755456"/>
        <c:scaling>
          <c:orientation val="minMax"/>
        </c:scaling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tickLblPos val="nextTo"/>
        <c:spPr>
          <a:ln w="6480">
            <a:solidFill>
              <a:srgbClr val="4472C4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Times New Roman"/>
              </a:defRPr>
            </a:pPr>
            <a:endParaRPr lang="en-US"/>
          </a:p>
        </c:txPr>
        <c:crossAx val="154745472"/>
        <c:crosses val="autoZero"/>
        <c:crossBetween val="between"/>
        <c:majorUnit val="10"/>
      </c:valAx>
      <c:spPr>
        <a:noFill/>
        <a:ln w="0">
          <a:noFill/>
        </a:ln>
      </c:spPr>
    </c:plotArea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85680</xdr:colOff>
      <xdr:row>16</xdr:row>
      <xdr:rowOff>138240</xdr:rowOff>
    </xdr:from>
    <xdr:to>
      <xdr:col>14</xdr:col>
      <xdr:colOff>9000</xdr:colOff>
      <xdr:row>45</xdr:row>
      <xdr:rowOff>142560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85680</xdr:colOff>
      <xdr:row>19</xdr:row>
      <xdr:rowOff>138240</xdr:rowOff>
    </xdr:from>
    <xdr:to>
      <xdr:col>14</xdr:col>
      <xdr:colOff>9000</xdr:colOff>
      <xdr:row>48</xdr:row>
      <xdr:rowOff>142560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27</xdr:row>
      <xdr:rowOff>27360</xdr:rowOff>
    </xdr:from>
    <xdr:to>
      <xdr:col>14</xdr:col>
      <xdr:colOff>37800</xdr:colOff>
      <xdr:row>57</xdr:row>
      <xdr:rowOff>117360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95400</xdr:colOff>
      <xdr:row>27</xdr:row>
      <xdr:rowOff>18000</xdr:rowOff>
    </xdr:from>
    <xdr:to>
      <xdr:col>14</xdr:col>
      <xdr:colOff>133200</xdr:colOff>
      <xdr:row>57</xdr:row>
      <xdr:rowOff>108000</xdr:rowOff>
    </xdr:to>
    <xdr:graphicFrame macro="">
      <xdr:nvGraphicFramePr>
        <xdr:cNvPr id="3" name="Chart 1">
          <a:extLst>
            <a:ext uri="{FF2B5EF4-FFF2-40B4-BE49-F238E27FC236}">
              <a16:creationId xmlns:a16="http://schemas.microsoft.com/office/drawing/2014/main" xmlns="" id="{00000000-0008-0000-03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27</xdr:row>
      <xdr:rowOff>27360</xdr:rowOff>
    </xdr:from>
    <xdr:to>
      <xdr:col>14</xdr:col>
      <xdr:colOff>28080</xdr:colOff>
      <xdr:row>57</xdr:row>
      <xdr:rowOff>117360</xdr:rowOff>
    </xdr:to>
    <xdr:graphicFrame macro="">
      <xdr:nvGraphicFramePr>
        <xdr:cNvPr id="4" name="Chart 1">
          <a:extLst>
            <a:ext uri="{FF2B5EF4-FFF2-40B4-BE49-F238E27FC236}">
              <a16:creationId xmlns:a16="http://schemas.microsoft.com/office/drawing/2014/main" xmlns="" id="{00000000-0008-0000-04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33</xdr:row>
      <xdr:rowOff>84600</xdr:rowOff>
    </xdr:from>
    <xdr:to>
      <xdr:col>14</xdr:col>
      <xdr:colOff>199800</xdr:colOff>
      <xdr:row>63</xdr:row>
      <xdr:rowOff>174600</xdr:rowOff>
    </xdr:to>
    <xdr:graphicFrame macro="">
      <xdr:nvGraphicFramePr>
        <xdr:cNvPr id="5" name="Chart 1">
          <a:extLst>
            <a:ext uri="{FF2B5EF4-FFF2-40B4-BE49-F238E27FC236}">
              <a16:creationId xmlns:a16="http://schemas.microsoft.com/office/drawing/2014/main" xmlns="" id="{00000000-0008-0000-05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33</xdr:row>
      <xdr:rowOff>84600</xdr:rowOff>
    </xdr:from>
    <xdr:to>
      <xdr:col>14</xdr:col>
      <xdr:colOff>199800</xdr:colOff>
      <xdr:row>63</xdr:row>
      <xdr:rowOff>174600</xdr:rowOff>
    </xdr:to>
    <xdr:graphicFrame macro="">
      <xdr:nvGraphicFramePr>
        <xdr:cNvPr id="6" name="Chart 1">
          <a:extLst>
            <a:ext uri="{FF2B5EF4-FFF2-40B4-BE49-F238E27FC236}">
              <a16:creationId xmlns:a16="http://schemas.microsoft.com/office/drawing/2014/main" xmlns="" id="{00000000-0008-0000-06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33</xdr:row>
      <xdr:rowOff>84600</xdr:rowOff>
    </xdr:from>
    <xdr:to>
      <xdr:col>14</xdr:col>
      <xdr:colOff>199440</xdr:colOff>
      <xdr:row>63</xdr:row>
      <xdr:rowOff>174240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xmlns="" id="{00000000-0008-0000-0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36</xdr:row>
      <xdr:rowOff>84600</xdr:rowOff>
    </xdr:from>
    <xdr:to>
      <xdr:col>14</xdr:col>
      <xdr:colOff>199080</xdr:colOff>
      <xdr:row>66</xdr:row>
      <xdr:rowOff>173520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xmlns="" id="{00000000-0008-0000-0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36</xdr:row>
      <xdr:rowOff>84600</xdr:rowOff>
    </xdr:from>
    <xdr:to>
      <xdr:col>14</xdr:col>
      <xdr:colOff>198720</xdr:colOff>
      <xdr:row>66</xdr:row>
      <xdr:rowOff>173160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xmlns="" id="{00000000-0008-0000-0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ork/Electoral%20Boundaries%20Readjustment/1860s/3.%20Loosemore-Hanby%20Index%20in%20the%20BNA%20Act,%201867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Work/Electoral%20Boundaries%20Readjustment/1870s/3.%20Loosemore-Hanby%20Index%20in%20the%20RA,%20187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Work/Electoral%20Boundaries%20Readjustment/1880s/3.%20Loosemore-Hanby%20Index%20in%20the%20Representation%20Act,%201882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Work/Electoral%20Boundaries%20Readjustment/1890s/3.%20Loosemore-Hanby%20Index%20in%20the%20Representation%20Act,%201892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Work/Electoral%20Boundaries%20Readjustment/1900s/3.%20Loosemore-Hanby%20Index%20in%20the%20RA,%201903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Work/Electoral%20Boundaries%20Readjustment/1910s/3.%20Loosemore-Hanby%20Index%20on%20the%20RA,%201914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Work/Electoral%20Boundaries%20Readjustment/1920s/3.%20Loosemore-Hanby%20Index%20on%20the%20RA,%201924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ames/OneDrive/Documents/Academic/Research/Book%20on%20the%20Decennial%20Electoral%20Readjustment/1930s%20FEDs/3.%20Loosemore-Hanby%20Index%20on%20the%20RA,%201933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ames/OneDrive/Documents/Academic/Research/Book%20on%20the%20Decennial%20Electoral%20Readjustment/1940s%20FEDs/3.%20Loosemore-Hanby%20Index%20on%20the%20RA,%201946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ames/OneDrive/Documents/Academic/Research/Book%20on%20the%20Decennial%20Electoral%20Readjustment/1950s%20FEDs/3.%20Loosemore-Hanby%20Index%20on%20the%20Census%20of%201951%20and%20the%20RA,%201952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BNA Act, 1867"/>
      <sheetName val="PEI (Queens Split)"/>
      <sheetName val="Deviations in Increments of 5%"/>
      <sheetName val="Nova Scotia"/>
      <sheetName val="Nova Scotia (SMP)"/>
      <sheetName val="New Brunswick"/>
      <sheetName val="Quebec"/>
      <sheetName val="Ontario"/>
      <sheetName val="Ontario (SMP)"/>
    </sheetNames>
    <sheetDataSet>
      <sheetData sheetId="0"/>
      <sheetData sheetId="1"/>
      <sheetData sheetId="2"/>
      <sheetData sheetId="3"/>
      <sheetData sheetId="4">
        <row r="21">
          <cell r="J21">
            <v>5</v>
          </cell>
          <cell r="K21">
            <v>0</v>
          </cell>
          <cell r="L21">
            <v>1</v>
          </cell>
          <cell r="M21">
            <v>2</v>
          </cell>
          <cell r="N21">
            <v>1</v>
          </cell>
          <cell r="O21">
            <v>1</v>
          </cell>
          <cell r="P21">
            <v>1</v>
          </cell>
          <cell r="Q21">
            <v>1</v>
          </cell>
          <cell r="R21">
            <v>3</v>
          </cell>
          <cell r="S21">
            <v>2</v>
          </cell>
          <cell r="T21">
            <v>0</v>
          </cell>
          <cell r="U21">
            <v>2</v>
          </cell>
        </row>
      </sheetData>
      <sheetData sheetId="5">
        <row r="17">
          <cell r="J17">
            <v>4</v>
          </cell>
          <cell r="K17">
            <v>1</v>
          </cell>
          <cell r="L17">
            <v>0</v>
          </cell>
          <cell r="M17">
            <v>1</v>
          </cell>
          <cell r="N17">
            <v>1</v>
          </cell>
          <cell r="O17">
            <v>1</v>
          </cell>
          <cell r="P17">
            <v>0</v>
          </cell>
          <cell r="Q17">
            <v>0</v>
          </cell>
          <cell r="R17">
            <v>1</v>
          </cell>
          <cell r="S17">
            <v>0</v>
          </cell>
          <cell r="T17">
            <v>0</v>
          </cell>
          <cell r="U17">
            <v>6</v>
          </cell>
        </row>
      </sheetData>
      <sheetData sheetId="6">
        <row r="67">
          <cell r="J67">
            <v>12</v>
          </cell>
          <cell r="K67">
            <v>5</v>
          </cell>
          <cell r="L67">
            <v>4</v>
          </cell>
          <cell r="M67">
            <v>4</v>
          </cell>
          <cell r="N67">
            <v>7</v>
          </cell>
          <cell r="O67">
            <v>3</v>
          </cell>
          <cell r="P67">
            <v>4</v>
          </cell>
          <cell r="Q67">
            <v>4</v>
          </cell>
          <cell r="R67">
            <v>6</v>
          </cell>
          <cell r="S67">
            <v>2</v>
          </cell>
          <cell r="T67">
            <v>5</v>
          </cell>
          <cell r="U67">
            <v>9</v>
          </cell>
        </row>
      </sheetData>
      <sheetData sheetId="7"/>
      <sheetData sheetId="8">
        <row r="84">
          <cell r="J84">
            <v>17</v>
          </cell>
          <cell r="K84">
            <v>1</v>
          </cell>
          <cell r="L84">
            <v>3</v>
          </cell>
          <cell r="M84">
            <v>7</v>
          </cell>
          <cell r="N84">
            <v>6</v>
          </cell>
          <cell r="O84">
            <v>3</v>
          </cell>
          <cell r="P84">
            <v>5</v>
          </cell>
          <cell r="Q84">
            <v>8</v>
          </cell>
          <cell r="R84">
            <v>7</v>
          </cell>
          <cell r="S84">
            <v>6</v>
          </cell>
          <cell r="T84">
            <v>5</v>
          </cell>
          <cell r="U84">
            <v>14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RA, 1872"/>
      <sheetName val="PEI (Queens Split)"/>
      <sheetName val="Deviations in Increments of 5%"/>
      <sheetName val="Changes, 60s-70s"/>
      <sheetName val="Nova Scotia"/>
      <sheetName val="Nova Scotia (SMP)"/>
      <sheetName val="New Brunswick"/>
      <sheetName val="New Brunswick (SMP)"/>
      <sheetName val="Quebec"/>
      <sheetName val="Ontario"/>
      <sheetName val="Ontario (SMP)"/>
      <sheetName val="Manitoba"/>
    </sheetNames>
    <sheetDataSet>
      <sheetData sheetId="0"/>
      <sheetData sheetId="1"/>
      <sheetData sheetId="2"/>
      <sheetData sheetId="3"/>
      <sheetData sheetId="4"/>
      <sheetData sheetId="5">
        <row r="23">
          <cell r="J23">
            <v>5</v>
          </cell>
          <cell r="K23">
            <v>1</v>
          </cell>
          <cell r="L23">
            <v>0</v>
          </cell>
          <cell r="M23">
            <v>4</v>
          </cell>
          <cell r="N23">
            <v>1</v>
          </cell>
          <cell r="O23">
            <v>1</v>
          </cell>
          <cell r="P23">
            <v>1</v>
          </cell>
          <cell r="Q23">
            <v>1</v>
          </cell>
          <cell r="R23">
            <v>0</v>
          </cell>
          <cell r="S23">
            <v>2</v>
          </cell>
          <cell r="T23">
            <v>0</v>
          </cell>
          <cell r="U23">
            <v>5</v>
          </cell>
        </row>
      </sheetData>
      <sheetData sheetId="6"/>
      <sheetData sheetId="7">
        <row r="18">
          <cell r="J18">
            <v>4</v>
          </cell>
          <cell r="K18">
            <v>1</v>
          </cell>
          <cell r="L18">
            <v>0</v>
          </cell>
          <cell r="M18">
            <v>0</v>
          </cell>
          <cell r="N18">
            <v>0</v>
          </cell>
          <cell r="O18">
            <v>3</v>
          </cell>
          <cell r="P18">
            <v>0</v>
          </cell>
          <cell r="Q18">
            <v>2</v>
          </cell>
          <cell r="R18">
            <v>2</v>
          </cell>
          <cell r="S18">
            <v>0</v>
          </cell>
          <cell r="T18">
            <v>0</v>
          </cell>
          <cell r="U18">
            <v>4</v>
          </cell>
        </row>
      </sheetData>
      <sheetData sheetId="8">
        <row r="67">
          <cell r="J67">
            <v>20</v>
          </cell>
          <cell r="K67">
            <v>1</v>
          </cell>
          <cell r="L67">
            <v>4</v>
          </cell>
          <cell r="M67">
            <v>6</v>
          </cell>
          <cell r="N67">
            <v>2</v>
          </cell>
          <cell r="O67">
            <v>5</v>
          </cell>
          <cell r="P67">
            <v>3</v>
          </cell>
          <cell r="Q67">
            <v>6</v>
          </cell>
          <cell r="R67">
            <v>1</v>
          </cell>
          <cell r="S67">
            <v>2</v>
          </cell>
          <cell r="T67">
            <v>1</v>
          </cell>
          <cell r="U67">
            <v>14</v>
          </cell>
        </row>
      </sheetData>
      <sheetData sheetId="9"/>
      <sheetData sheetId="10">
        <row r="90">
          <cell r="J90">
            <v>17</v>
          </cell>
          <cell r="K90">
            <v>3</v>
          </cell>
          <cell r="L90">
            <v>5</v>
          </cell>
          <cell r="M90">
            <v>8</v>
          </cell>
          <cell r="N90">
            <v>4</v>
          </cell>
          <cell r="O90">
            <v>3</v>
          </cell>
          <cell r="P90">
            <v>10</v>
          </cell>
          <cell r="Q90">
            <v>3</v>
          </cell>
          <cell r="R90">
            <v>13</v>
          </cell>
          <cell r="S90">
            <v>6</v>
          </cell>
          <cell r="T90">
            <v>3</v>
          </cell>
          <cell r="U90">
            <v>13</v>
          </cell>
        </row>
      </sheetData>
      <sheetData sheetId="11">
        <row r="6">
          <cell r="J6">
            <v>1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0</v>
          </cell>
          <cell r="P6">
            <v>1</v>
          </cell>
          <cell r="Q6">
            <v>1</v>
          </cell>
          <cell r="R6">
            <v>0</v>
          </cell>
          <cell r="S6">
            <v>0</v>
          </cell>
          <cell r="T6">
            <v>1</v>
          </cell>
          <cell r="U6">
            <v>0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RA, 1882"/>
      <sheetName val="Deviations in Increments of 5%"/>
      <sheetName val="Boundaries Changed 70s-80s"/>
      <sheetName val="Prince Edward Island"/>
      <sheetName val="PEI (Queens Split)"/>
      <sheetName val="Prince Edward Island (SMP)"/>
      <sheetName val="Nova Scotia"/>
      <sheetName val="Nova Scotia (SMP)"/>
      <sheetName val="New Brunswick"/>
      <sheetName val="New Brunswick (SMP)"/>
      <sheetName val="Quebec"/>
      <sheetName val="Ontario"/>
      <sheetName val="Ontario (SMP)"/>
      <sheetName val="Manitoba"/>
      <sheetName val="The Territories"/>
      <sheetName val="British Columbia"/>
      <sheetName val="British Columbia (SMP)"/>
    </sheetNames>
    <sheetDataSet>
      <sheetData sheetId="0"/>
      <sheetData sheetId="1"/>
      <sheetData sheetId="2"/>
      <sheetData sheetId="3"/>
      <sheetData sheetId="4"/>
      <sheetData sheetId="5">
        <row r="6">
          <cell r="J6">
            <v>0</v>
          </cell>
          <cell r="K6">
            <v>0</v>
          </cell>
          <cell r="L6">
            <v>0</v>
          </cell>
          <cell r="M6">
            <v>2</v>
          </cell>
          <cell r="N6">
            <v>0</v>
          </cell>
          <cell r="O6">
            <v>1</v>
          </cell>
          <cell r="P6">
            <v>0</v>
          </cell>
          <cell r="Q6">
            <v>0</v>
          </cell>
          <cell r="R6">
            <v>0</v>
          </cell>
          <cell r="S6">
            <v>0</v>
          </cell>
          <cell r="T6">
            <v>0</v>
          </cell>
          <cell r="U6">
            <v>1</v>
          </cell>
        </row>
      </sheetData>
      <sheetData sheetId="6"/>
      <sheetData sheetId="7">
        <row r="23">
          <cell r="J23">
            <v>6</v>
          </cell>
          <cell r="K23">
            <v>0</v>
          </cell>
          <cell r="L23">
            <v>3</v>
          </cell>
          <cell r="M23">
            <v>1</v>
          </cell>
          <cell r="N23">
            <v>1</v>
          </cell>
          <cell r="O23">
            <v>1</v>
          </cell>
          <cell r="P23">
            <v>1</v>
          </cell>
          <cell r="Q23">
            <v>0</v>
          </cell>
          <cell r="R23">
            <v>2</v>
          </cell>
          <cell r="S23">
            <v>0</v>
          </cell>
          <cell r="T23">
            <v>1</v>
          </cell>
          <cell r="U23">
            <v>5</v>
          </cell>
        </row>
      </sheetData>
      <sheetData sheetId="8"/>
      <sheetData sheetId="9">
        <row r="18">
          <cell r="J18">
            <v>6</v>
          </cell>
          <cell r="K18">
            <v>1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1</v>
          </cell>
          <cell r="R18">
            <v>1</v>
          </cell>
          <cell r="S18">
            <v>1</v>
          </cell>
          <cell r="T18">
            <v>0</v>
          </cell>
          <cell r="U18">
            <v>6</v>
          </cell>
        </row>
      </sheetData>
      <sheetData sheetId="10">
        <row r="67">
          <cell r="J67">
            <v>22</v>
          </cell>
          <cell r="K67">
            <v>4</v>
          </cell>
          <cell r="L67">
            <v>3</v>
          </cell>
          <cell r="M67">
            <v>5</v>
          </cell>
          <cell r="N67">
            <v>3</v>
          </cell>
          <cell r="O67">
            <v>5</v>
          </cell>
          <cell r="P67">
            <v>2</v>
          </cell>
          <cell r="Q67">
            <v>3</v>
          </cell>
          <cell r="R67">
            <v>1</v>
          </cell>
          <cell r="S67">
            <v>2</v>
          </cell>
          <cell r="T67">
            <v>2</v>
          </cell>
          <cell r="U67">
            <v>13</v>
          </cell>
        </row>
      </sheetData>
      <sheetData sheetId="11"/>
      <sheetData sheetId="12">
        <row r="95"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  <cell r="Q95">
            <v>21</v>
          </cell>
          <cell r="R95">
            <v>17</v>
          </cell>
          <cell r="S95">
            <v>13</v>
          </cell>
          <cell r="T95">
            <v>14</v>
          </cell>
          <cell r="U95">
            <v>13</v>
          </cell>
          <cell r="V95">
            <v>14</v>
          </cell>
        </row>
      </sheetData>
      <sheetData sheetId="13">
        <row r="7">
          <cell r="J7">
            <v>1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2</v>
          </cell>
          <cell r="Q7">
            <v>0</v>
          </cell>
          <cell r="R7">
            <v>1</v>
          </cell>
          <cell r="S7">
            <v>1</v>
          </cell>
          <cell r="T7">
            <v>0</v>
          </cell>
          <cell r="U7">
            <v>0</v>
          </cell>
        </row>
      </sheetData>
      <sheetData sheetId="14"/>
      <sheetData sheetId="15"/>
      <sheetData sheetId="16">
        <row r="8">
          <cell r="J8">
            <v>2</v>
          </cell>
          <cell r="K8">
            <v>0</v>
          </cell>
          <cell r="L8">
            <v>0</v>
          </cell>
          <cell r="M8">
            <v>0</v>
          </cell>
          <cell r="N8">
            <v>1</v>
          </cell>
          <cell r="O8">
            <v>0</v>
          </cell>
          <cell r="P8">
            <v>0</v>
          </cell>
          <cell r="Q8">
            <v>0</v>
          </cell>
          <cell r="R8">
            <v>1</v>
          </cell>
          <cell r="S8">
            <v>0</v>
          </cell>
          <cell r="T8">
            <v>1</v>
          </cell>
          <cell r="U8">
            <v>1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RA, 1892"/>
      <sheetName val="Deviations in Increments of 5%"/>
      <sheetName val="Prince Edward Island"/>
      <sheetName val="PEI (Queens Split)"/>
      <sheetName val="Nova Scotia"/>
      <sheetName val="Nova Scotia (SMP)"/>
      <sheetName val="New Brunswick"/>
      <sheetName val="New Brunswick (SMP)"/>
      <sheetName val="Quebec"/>
      <sheetName val="Ontario"/>
      <sheetName val="Ontario (SMP)"/>
      <sheetName val="Manitoba"/>
      <sheetName val="The Territories"/>
      <sheetName val="British Columbia"/>
      <sheetName val="British Columbia (SMP)"/>
      <sheetName val="Unorganized Territories"/>
    </sheetNames>
    <sheetDataSet>
      <sheetData sheetId="0"/>
      <sheetData sheetId="1"/>
      <sheetData sheetId="2">
        <row r="7"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1</v>
          </cell>
          <cell r="O7">
            <v>2</v>
          </cell>
          <cell r="P7">
            <v>1</v>
          </cell>
          <cell r="Q7">
            <v>1</v>
          </cell>
          <cell r="R7">
            <v>0</v>
          </cell>
          <cell r="S7">
            <v>0</v>
          </cell>
          <cell r="T7">
            <v>0</v>
          </cell>
          <cell r="U7">
            <v>0</v>
          </cell>
        </row>
      </sheetData>
      <sheetData sheetId="3"/>
      <sheetData sheetId="4"/>
      <sheetData sheetId="5">
        <row r="22">
          <cell r="J22">
            <v>3</v>
          </cell>
          <cell r="K22">
            <v>5</v>
          </cell>
          <cell r="L22">
            <v>0</v>
          </cell>
          <cell r="M22">
            <v>2</v>
          </cell>
          <cell r="N22">
            <v>0</v>
          </cell>
          <cell r="O22">
            <v>3</v>
          </cell>
          <cell r="P22">
            <v>0</v>
          </cell>
          <cell r="Q22">
            <v>0</v>
          </cell>
          <cell r="R22">
            <v>2</v>
          </cell>
          <cell r="S22">
            <v>0</v>
          </cell>
          <cell r="T22">
            <v>1</v>
          </cell>
          <cell r="U22">
            <v>4</v>
          </cell>
        </row>
      </sheetData>
      <sheetData sheetId="6"/>
      <sheetData sheetId="7">
        <row r="16"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T16">
            <v>14</v>
          </cell>
        </row>
      </sheetData>
      <sheetData sheetId="8">
        <row r="67">
          <cell r="J67">
            <v>17</v>
          </cell>
          <cell r="K67">
            <v>3</v>
          </cell>
          <cell r="L67">
            <v>7</v>
          </cell>
          <cell r="M67">
            <v>5</v>
          </cell>
          <cell r="N67">
            <v>4</v>
          </cell>
          <cell r="O67">
            <v>3</v>
          </cell>
          <cell r="P67">
            <v>5</v>
          </cell>
          <cell r="Q67">
            <v>2</v>
          </cell>
          <cell r="R67">
            <v>3</v>
          </cell>
          <cell r="S67">
            <v>1</v>
          </cell>
          <cell r="T67">
            <v>0</v>
          </cell>
          <cell r="U67">
            <v>15</v>
          </cell>
        </row>
      </sheetData>
      <sheetData sheetId="9"/>
      <sheetData sheetId="10">
        <row r="94">
          <cell r="J94">
            <v>13</v>
          </cell>
          <cell r="K94">
            <v>3</v>
          </cell>
          <cell r="L94">
            <v>12</v>
          </cell>
          <cell r="M94">
            <v>5</v>
          </cell>
          <cell r="N94">
            <v>8</v>
          </cell>
          <cell r="O94">
            <v>11</v>
          </cell>
          <cell r="P94">
            <v>7</v>
          </cell>
          <cell r="Q94">
            <v>10</v>
          </cell>
          <cell r="R94">
            <v>6</v>
          </cell>
          <cell r="S94">
            <v>6</v>
          </cell>
          <cell r="T94">
            <v>1</v>
          </cell>
          <cell r="U94">
            <v>10</v>
          </cell>
        </row>
      </sheetData>
      <sheetData sheetId="11">
        <row r="9">
          <cell r="J9">
            <v>2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1</v>
          </cell>
          <cell r="P9">
            <v>1</v>
          </cell>
          <cell r="Q9">
            <v>0</v>
          </cell>
          <cell r="R9">
            <v>0</v>
          </cell>
          <cell r="S9">
            <v>2</v>
          </cell>
          <cell r="T9">
            <v>0</v>
          </cell>
          <cell r="U9">
            <v>1</v>
          </cell>
        </row>
      </sheetData>
      <sheetData sheetId="12"/>
      <sheetData sheetId="13"/>
      <sheetData sheetId="14">
        <row r="8">
          <cell r="J8">
            <v>2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1</v>
          </cell>
          <cell r="R8">
            <v>1</v>
          </cell>
          <cell r="S8">
            <v>1</v>
          </cell>
          <cell r="T8">
            <v>0</v>
          </cell>
          <cell r="U8">
            <v>1</v>
          </cell>
        </row>
      </sheetData>
      <sheetData sheetId="15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RA, 1903"/>
      <sheetName val="Deviations in Increments of 5%"/>
      <sheetName val="Prince Edward Island"/>
      <sheetName val="Prince Edward Island (SMP)"/>
      <sheetName val="PEI (Queens Split)"/>
      <sheetName val="Nova Scotia"/>
      <sheetName val="Nova Scotia (SMP)"/>
      <sheetName val="New Brunswick"/>
      <sheetName val="New Brunswick (SMP)"/>
      <sheetName val="Quebec"/>
      <sheetName val="Ontario"/>
      <sheetName val="Ontario (SMP)"/>
      <sheetName val="Manitoba"/>
      <sheetName val="The Territories"/>
      <sheetName val="British Columbia"/>
      <sheetName val="Yukon"/>
      <sheetName val="Unorganized Territories"/>
      <sheetName val="Changes, 80s-90s"/>
    </sheetNames>
    <sheetDataSet>
      <sheetData sheetId="0"/>
      <sheetData sheetId="1"/>
      <sheetData sheetId="2"/>
      <sheetData sheetId="3">
        <row r="6">
          <cell r="J6">
            <v>0</v>
          </cell>
          <cell r="K6">
            <v>0</v>
          </cell>
          <cell r="L6">
            <v>2</v>
          </cell>
          <cell r="M6">
            <v>0</v>
          </cell>
          <cell r="N6">
            <v>0</v>
          </cell>
          <cell r="O6">
            <v>1</v>
          </cell>
          <cell r="P6">
            <v>0</v>
          </cell>
          <cell r="Q6">
            <v>0</v>
          </cell>
          <cell r="R6">
            <v>0</v>
          </cell>
          <cell r="S6">
            <v>0</v>
          </cell>
          <cell r="T6">
            <v>0</v>
          </cell>
          <cell r="U6">
            <v>1</v>
          </cell>
        </row>
      </sheetData>
      <sheetData sheetId="4"/>
      <sheetData sheetId="5"/>
      <sheetData sheetId="6">
        <row r="20">
          <cell r="J20">
            <v>4</v>
          </cell>
          <cell r="K20">
            <v>2</v>
          </cell>
          <cell r="L20">
            <v>0</v>
          </cell>
          <cell r="M20">
            <v>2</v>
          </cell>
          <cell r="N20">
            <v>0</v>
          </cell>
          <cell r="O20">
            <v>4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T20">
            <v>0</v>
          </cell>
          <cell r="U20">
            <v>6</v>
          </cell>
        </row>
      </sheetData>
      <sheetData sheetId="7"/>
      <sheetData sheetId="8">
        <row r="15">
          <cell r="J15">
            <v>2</v>
          </cell>
          <cell r="K15">
            <v>0</v>
          </cell>
          <cell r="L15">
            <v>2</v>
          </cell>
          <cell r="M15">
            <v>1</v>
          </cell>
          <cell r="N15">
            <v>1</v>
          </cell>
          <cell r="O15">
            <v>0</v>
          </cell>
          <cell r="P15">
            <v>2</v>
          </cell>
          <cell r="Q15">
            <v>1</v>
          </cell>
          <cell r="R15">
            <v>1</v>
          </cell>
          <cell r="S15">
            <v>0</v>
          </cell>
          <cell r="T15">
            <v>1</v>
          </cell>
          <cell r="U15">
            <v>2</v>
          </cell>
        </row>
      </sheetData>
      <sheetData sheetId="9">
        <row r="67">
          <cell r="J67">
            <v>19</v>
          </cell>
          <cell r="K67">
            <v>8</v>
          </cell>
          <cell r="L67">
            <v>4</v>
          </cell>
          <cell r="M67">
            <v>4</v>
          </cell>
          <cell r="N67">
            <v>3</v>
          </cell>
          <cell r="O67">
            <v>2</v>
          </cell>
          <cell r="P67">
            <v>4</v>
          </cell>
          <cell r="Q67">
            <v>3</v>
          </cell>
          <cell r="R67">
            <v>0</v>
          </cell>
          <cell r="S67">
            <v>2</v>
          </cell>
          <cell r="T67">
            <v>1</v>
          </cell>
          <cell r="U67">
            <v>15</v>
          </cell>
        </row>
      </sheetData>
      <sheetData sheetId="10"/>
      <sheetData sheetId="11">
        <row r="88">
          <cell r="J88">
            <v>11</v>
          </cell>
          <cell r="K88">
            <v>9</v>
          </cell>
          <cell r="L88">
            <v>11</v>
          </cell>
          <cell r="M88">
            <v>4</v>
          </cell>
          <cell r="N88">
            <v>4</v>
          </cell>
          <cell r="O88">
            <v>7</v>
          </cell>
          <cell r="P88">
            <v>6</v>
          </cell>
          <cell r="Q88">
            <v>8</v>
          </cell>
          <cell r="R88">
            <v>8</v>
          </cell>
          <cell r="S88">
            <v>5</v>
          </cell>
          <cell r="T88">
            <v>4</v>
          </cell>
          <cell r="U88">
            <v>9</v>
          </cell>
        </row>
      </sheetData>
      <sheetData sheetId="12">
        <row r="12">
          <cell r="J12">
            <v>0</v>
          </cell>
          <cell r="K12">
            <v>0</v>
          </cell>
          <cell r="L12">
            <v>1</v>
          </cell>
          <cell r="M12">
            <v>1</v>
          </cell>
          <cell r="N12">
            <v>4</v>
          </cell>
          <cell r="O12">
            <v>3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T12">
            <v>0</v>
          </cell>
          <cell r="U12">
            <v>1</v>
          </cell>
        </row>
      </sheetData>
      <sheetData sheetId="13"/>
      <sheetData sheetId="14">
        <row r="9">
          <cell r="J9">
            <v>0</v>
          </cell>
          <cell r="K9">
            <v>0</v>
          </cell>
          <cell r="L9">
            <v>2</v>
          </cell>
          <cell r="M9">
            <v>1</v>
          </cell>
          <cell r="N9">
            <v>1</v>
          </cell>
          <cell r="O9">
            <v>0</v>
          </cell>
          <cell r="P9">
            <v>0</v>
          </cell>
          <cell r="Q9">
            <v>0</v>
          </cell>
          <cell r="R9">
            <v>2</v>
          </cell>
          <cell r="S9">
            <v>0</v>
          </cell>
          <cell r="T9">
            <v>0</v>
          </cell>
          <cell r="U9">
            <v>1</v>
          </cell>
        </row>
      </sheetData>
      <sheetData sheetId="15"/>
      <sheetData sheetId="16"/>
      <sheetData sheetId="17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RA, 1914"/>
      <sheetName val="Deviations in Increments of 5%"/>
      <sheetName val="Prince Edward Island"/>
      <sheetName val="Prince Edward Island (SMP)"/>
      <sheetName val="PEI (Queens Split)"/>
      <sheetName val="Nova Scotia"/>
      <sheetName val="Nova Scotia (SMP)"/>
      <sheetName val="New Brunswick"/>
      <sheetName val="New Brunswick (SMP)"/>
      <sheetName val="Quebec"/>
      <sheetName val="Ontario"/>
      <sheetName val="Ontario (SMP)"/>
      <sheetName val="Manitoba"/>
      <sheetName val="Saskatchewan"/>
      <sheetName val="Alberta"/>
      <sheetName val="British Columbia"/>
    </sheetNames>
    <sheetDataSet>
      <sheetData sheetId="0"/>
      <sheetData sheetId="1"/>
      <sheetData sheetId="2"/>
      <sheetData sheetId="3">
        <row r="6">
          <cell r="J6">
            <v>0</v>
          </cell>
          <cell r="K6">
            <v>0</v>
          </cell>
          <cell r="L6">
            <v>2</v>
          </cell>
          <cell r="M6">
            <v>0</v>
          </cell>
          <cell r="N6">
            <v>0</v>
          </cell>
          <cell r="O6">
            <v>1</v>
          </cell>
          <cell r="P6">
            <v>0</v>
          </cell>
          <cell r="Q6">
            <v>0</v>
          </cell>
          <cell r="R6">
            <v>0</v>
          </cell>
          <cell r="S6">
            <v>0</v>
          </cell>
          <cell r="T6">
            <v>0</v>
          </cell>
          <cell r="U6">
            <v>1</v>
          </cell>
        </row>
      </sheetData>
      <sheetData sheetId="4"/>
      <sheetData sheetId="5"/>
      <sheetData sheetId="6">
        <row r="18">
          <cell r="J18">
            <v>2</v>
          </cell>
          <cell r="K18">
            <v>2</v>
          </cell>
          <cell r="L18">
            <v>1</v>
          </cell>
          <cell r="M18">
            <v>0</v>
          </cell>
          <cell r="N18">
            <v>1</v>
          </cell>
          <cell r="O18">
            <v>2</v>
          </cell>
          <cell r="P18">
            <v>1</v>
          </cell>
          <cell r="Q18">
            <v>3</v>
          </cell>
          <cell r="R18">
            <v>0</v>
          </cell>
          <cell r="S18">
            <v>1</v>
          </cell>
          <cell r="T18">
            <v>0</v>
          </cell>
          <cell r="U18">
            <v>3</v>
          </cell>
        </row>
      </sheetData>
      <sheetData sheetId="7"/>
      <sheetData sheetId="8">
        <row r="13">
          <cell r="J13">
            <v>3</v>
          </cell>
          <cell r="K13">
            <v>1</v>
          </cell>
          <cell r="L13">
            <v>0</v>
          </cell>
          <cell r="M13">
            <v>0</v>
          </cell>
          <cell r="N13">
            <v>0</v>
          </cell>
          <cell r="O13">
            <v>1</v>
          </cell>
          <cell r="P13">
            <v>3</v>
          </cell>
          <cell r="Q13">
            <v>0</v>
          </cell>
          <cell r="R13">
            <v>0</v>
          </cell>
          <cell r="S13">
            <v>1</v>
          </cell>
          <cell r="T13">
            <v>0</v>
          </cell>
          <cell r="U13">
            <v>2</v>
          </cell>
        </row>
      </sheetData>
      <sheetData sheetId="9">
        <row r="67">
          <cell r="J67">
            <v>19</v>
          </cell>
          <cell r="K67">
            <v>5</v>
          </cell>
          <cell r="L67">
            <v>2</v>
          </cell>
          <cell r="M67">
            <v>2</v>
          </cell>
          <cell r="N67">
            <v>7</v>
          </cell>
          <cell r="O67">
            <v>5</v>
          </cell>
          <cell r="P67">
            <v>3</v>
          </cell>
          <cell r="Q67">
            <v>1</v>
          </cell>
          <cell r="R67">
            <v>3</v>
          </cell>
          <cell r="S67">
            <v>2</v>
          </cell>
          <cell r="T67">
            <v>1</v>
          </cell>
          <cell r="U67">
            <v>15</v>
          </cell>
        </row>
      </sheetData>
      <sheetData sheetId="10"/>
      <sheetData sheetId="11">
        <row r="84">
          <cell r="J84">
            <v>18</v>
          </cell>
          <cell r="K84">
            <v>5</v>
          </cell>
          <cell r="L84">
            <v>7</v>
          </cell>
          <cell r="M84">
            <v>9</v>
          </cell>
          <cell r="N84">
            <v>5</v>
          </cell>
          <cell r="O84">
            <v>2</v>
          </cell>
          <cell r="P84">
            <v>5</v>
          </cell>
          <cell r="Q84">
            <v>3</v>
          </cell>
          <cell r="R84">
            <v>5</v>
          </cell>
          <cell r="S84">
            <v>3</v>
          </cell>
          <cell r="T84">
            <v>5</v>
          </cell>
          <cell r="U84">
            <v>15</v>
          </cell>
        </row>
      </sheetData>
      <sheetData sheetId="12">
        <row r="17">
          <cell r="J17">
            <v>3</v>
          </cell>
          <cell r="K17">
            <v>3</v>
          </cell>
          <cell r="L17">
            <v>1</v>
          </cell>
          <cell r="M17">
            <v>1</v>
          </cell>
          <cell r="N17">
            <v>0</v>
          </cell>
          <cell r="O17">
            <v>0</v>
          </cell>
          <cell r="P17">
            <v>0</v>
          </cell>
          <cell r="Q17">
            <v>2</v>
          </cell>
          <cell r="R17">
            <v>0</v>
          </cell>
          <cell r="S17">
            <v>1</v>
          </cell>
          <cell r="T17">
            <v>1</v>
          </cell>
          <cell r="U17">
            <v>3</v>
          </cell>
        </row>
      </sheetData>
      <sheetData sheetId="13">
        <row r="18">
          <cell r="J18">
            <v>3</v>
          </cell>
          <cell r="K18">
            <v>1</v>
          </cell>
          <cell r="L18">
            <v>0</v>
          </cell>
          <cell r="M18">
            <v>0</v>
          </cell>
          <cell r="N18">
            <v>1</v>
          </cell>
          <cell r="O18">
            <v>1</v>
          </cell>
          <cell r="P18">
            <v>5</v>
          </cell>
          <cell r="Q18">
            <v>1</v>
          </cell>
          <cell r="R18">
            <v>0</v>
          </cell>
          <cell r="S18">
            <v>2</v>
          </cell>
          <cell r="T18">
            <v>1</v>
          </cell>
          <cell r="U18">
            <v>1</v>
          </cell>
        </row>
      </sheetData>
      <sheetData sheetId="14">
        <row r="14">
          <cell r="J14">
            <v>0</v>
          </cell>
          <cell r="K14">
            <v>1</v>
          </cell>
          <cell r="L14">
            <v>1</v>
          </cell>
          <cell r="M14">
            <v>1</v>
          </cell>
          <cell r="N14">
            <v>2</v>
          </cell>
          <cell r="O14">
            <v>3</v>
          </cell>
          <cell r="P14">
            <v>0</v>
          </cell>
          <cell r="Q14">
            <v>0</v>
          </cell>
          <cell r="R14">
            <v>2</v>
          </cell>
          <cell r="S14">
            <v>0</v>
          </cell>
          <cell r="T14">
            <v>2</v>
          </cell>
          <cell r="U14">
            <v>0</v>
          </cell>
        </row>
      </sheetData>
      <sheetData sheetId="15">
        <row r="15">
          <cell r="J15">
            <v>3</v>
          </cell>
          <cell r="K15">
            <v>2</v>
          </cell>
          <cell r="L15">
            <v>0</v>
          </cell>
          <cell r="M15">
            <v>1</v>
          </cell>
          <cell r="N15">
            <v>2</v>
          </cell>
          <cell r="O15">
            <v>1</v>
          </cell>
          <cell r="P15">
            <v>1</v>
          </cell>
          <cell r="Q15">
            <v>1</v>
          </cell>
          <cell r="R15">
            <v>0</v>
          </cell>
          <cell r="S15">
            <v>0</v>
          </cell>
          <cell r="T15">
            <v>0</v>
          </cell>
          <cell r="U15">
            <v>2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RA, 1924"/>
      <sheetName val="Deviations in Increments of 5%"/>
      <sheetName val="Prince Edward Island"/>
      <sheetName val="PEI (Queens Split)"/>
      <sheetName val="Prince Edward Island (SMP)"/>
      <sheetName val="Nova Scotia"/>
      <sheetName val="Nova Scotia (SMP)"/>
      <sheetName val="New Brunswick"/>
      <sheetName val="New Brunswick (SMP)"/>
      <sheetName val="Quebec"/>
      <sheetName val="Ontario"/>
      <sheetName val="Ontario (SMP)"/>
      <sheetName val="Manitoba"/>
      <sheetName val="Saskatchewan"/>
      <sheetName val="Alberta"/>
      <sheetName val="British Columbia"/>
    </sheetNames>
    <sheetDataSet>
      <sheetData sheetId="0"/>
      <sheetData sheetId="1"/>
      <sheetData sheetId="2"/>
      <sheetData sheetId="3"/>
      <sheetData sheetId="4">
        <row r="6">
          <cell r="J6">
            <v>0</v>
          </cell>
          <cell r="K6">
            <v>0</v>
          </cell>
          <cell r="L6">
            <v>2</v>
          </cell>
          <cell r="M6">
            <v>0</v>
          </cell>
          <cell r="N6">
            <v>1</v>
          </cell>
          <cell r="O6">
            <v>0</v>
          </cell>
          <cell r="P6">
            <v>0</v>
          </cell>
          <cell r="Q6">
            <v>0</v>
          </cell>
          <cell r="R6">
            <v>0</v>
          </cell>
          <cell r="S6">
            <v>0</v>
          </cell>
          <cell r="T6">
            <v>0</v>
          </cell>
          <cell r="U6">
            <v>1</v>
          </cell>
        </row>
      </sheetData>
      <sheetData sheetId="5"/>
      <sheetData sheetId="6">
        <row r="16">
          <cell r="J16">
            <v>4</v>
          </cell>
          <cell r="K16">
            <v>0</v>
          </cell>
          <cell r="L16">
            <v>1</v>
          </cell>
          <cell r="M16">
            <v>0</v>
          </cell>
          <cell r="N16">
            <v>0</v>
          </cell>
          <cell r="O16">
            <v>1</v>
          </cell>
          <cell r="P16">
            <v>1</v>
          </cell>
          <cell r="Q16">
            <v>1</v>
          </cell>
          <cell r="R16">
            <v>1</v>
          </cell>
          <cell r="S16">
            <v>2</v>
          </cell>
          <cell r="T16">
            <v>0</v>
          </cell>
          <cell r="U16">
            <v>3</v>
          </cell>
        </row>
      </sheetData>
      <sheetData sheetId="7"/>
      <sheetData sheetId="8">
        <row r="13">
          <cell r="J13">
            <v>2</v>
          </cell>
          <cell r="K13">
            <v>0</v>
          </cell>
          <cell r="L13">
            <v>0</v>
          </cell>
          <cell r="M13">
            <v>0</v>
          </cell>
          <cell r="N13">
            <v>1</v>
          </cell>
          <cell r="O13">
            <v>4</v>
          </cell>
          <cell r="P13">
            <v>0</v>
          </cell>
          <cell r="Q13">
            <v>2</v>
          </cell>
          <cell r="R13">
            <v>0</v>
          </cell>
          <cell r="S13">
            <v>0</v>
          </cell>
          <cell r="T13">
            <v>1</v>
          </cell>
          <cell r="U13">
            <v>1</v>
          </cell>
        </row>
      </sheetData>
      <sheetData sheetId="9">
        <row r="67">
          <cell r="J67">
            <v>19</v>
          </cell>
          <cell r="K67">
            <v>4</v>
          </cell>
          <cell r="L67">
            <v>3</v>
          </cell>
          <cell r="M67">
            <v>2</v>
          </cell>
          <cell r="N67">
            <v>6</v>
          </cell>
          <cell r="O67">
            <v>4</v>
          </cell>
          <cell r="P67">
            <v>5</v>
          </cell>
          <cell r="Q67">
            <v>2</v>
          </cell>
          <cell r="R67">
            <v>2</v>
          </cell>
          <cell r="S67">
            <v>1</v>
          </cell>
          <cell r="T67">
            <v>3</v>
          </cell>
          <cell r="U67">
            <v>14</v>
          </cell>
        </row>
      </sheetData>
      <sheetData sheetId="10"/>
      <sheetData sheetId="11">
        <row r="84">
          <cell r="J84">
            <v>22</v>
          </cell>
          <cell r="K84">
            <v>10</v>
          </cell>
          <cell r="L84">
            <v>2</v>
          </cell>
          <cell r="M84">
            <v>7</v>
          </cell>
          <cell r="N84">
            <v>6</v>
          </cell>
          <cell r="O84">
            <v>7</v>
          </cell>
          <cell r="P84">
            <v>4</v>
          </cell>
          <cell r="Q84">
            <v>1</v>
          </cell>
          <cell r="R84">
            <v>0</v>
          </cell>
          <cell r="S84">
            <v>1</v>
          </cell>
          <cell r="T84">
            <v>1</v>
          </cell>
          <cell r="U84">
            <v>21</v>
          </cell>
        </row>
      </sheetData>
      <sheetData sheetId="12">
        <row r="19">
          <cell r="J19">
            <v>2</v>
          </cell>
          <cell r="K19">
            <v>0</v>
          </cell>
          <cell r="L19">
            <v>2</v>
          </cell>
          <cell r="M19">
            <v>3</v>
          </cell>
          <cell r="N19">
            <v>1</v>
          </cell>
          <cell r="O19">
            <v>3</v>
          </cell>
          <cell r="P19">
            <v>0</v>
          </cell>
          <cell r="Q19">
            <v>3</v>
          </cell>
          <cell r="R19">
            <v>1</v>
          </cell>
          <cell r="S19">
            <v>0</v>
          </cell>
          <cell r="T19">
            <v>0</v>
          </cell>
          <cell r="U19">
            <v>2</v>
          </cell>
        </row>
      </sheetData>
      <sheetData sheetId="13">
        <row r="23">
          <cell r="J23">
            <v>0</v>
          </cell>
          <cell r="K23">
            <v>0</v>
          </cell>
          <cell r="L23">
            <v>2</v>
          </cell>
          <cell r="M23">
            <v>2</v>
          </cell>
          <cell r="N23">
            <v>2</v>
          </cell>
          <cell r="O23">
            <v>4</v>
          </cell>
          <cell r="P23">
            <v>4</v>
          </cell>
          <cell r="Q23">
            <v>3</v>
          </cell>
          <cell r="R23">
            <v>3</v>
          </cell>
          <cell r="S23">
            <v>1</v>
          </cell>
          <cell r="T23">
            <v>0</v>
          </cell>
          <cell r="U23">
            <v>0</v>
          </cell>
        </row>
      </sheetData>
      <sheetData sheetId="14">
        <row r="18">
          <cell r="J18">
            <v>0</v>
          </cell>
          <cell r="K18">
            <v>0</v>
          </cell>
          <cell r="L18">
            <v>1</v>
          </cell>
          <cell r="M18">
            <v>0</v>
          </cell>
          <cell r="N18">
            <v>3</v>
          </cell>
          <cell r="O18">
            <v>4</v>
          </cell>
          <cell r="P18">
            <v>4</v>
          </cell>
          <cell r="Q18">
            <v>4</v>
          </cell>
          <cell r="R18">
            <v>0</v>
          </cell>
          <cell r="S18">
            <v>0</v>
          </cell>
          <cell r="T18">
            <v>0</v>
          </cell>
          <cell r="U18">
            <v>0</v>
          </cell>
        </row>
      </sheetData>
      <sheetData sheetId="15">
        <row r="16">
          <cell r="J16">
            <v>3</v>
          </cell>
          <cell r="K16">
            <v>2</v>
          </cell>
          <cell r="L16">
            <v>1</v>
          </cell>
          <cell r="M16">
            <v>0</v>
          </cell>
          <cell r="N16">
            <v>0</v>
          </cell>
          <cell r="O16">
            <v>1</v>
          </cell>
          <cell r="P16">
            <v>1</v>
          </cell>
          <cell r="Q16">
            <v>1</v>
          </cell>
          <cell r="R16">
            <v>0</v>
          </cell>
          <cell r="S16">
            <v>0</v>
          </cell>
          <cell r="T16">
            <v>2</v>
          </cell>
          <cell r="U16">
            <v>3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RA, 1933"/>
      <sheetName val="Deviations in Increments of 5%"/>
      <sheetName val="Prince Edward Island"/>
      <sheetName val="Prince Edward Island (SMP)"/>
      <sheetName val="Nova Scotia"/>
      <sheetName val="Nova Scotia (SMP)"/>
      <sheetName val="New Brunswick"/>
      <sheetName val="Quebec"/>
      <sheetName val="Ontario"/>
      <sheetName val="Manitoba"/>
      <sheetName val="Saskatchewan"/>
      <sheetName val="Alberta"/>
      <sheetName val="British Columbia"/>
    </sheetNames>
    <sheetDataSet>
      <sheetData sheetId="0"/>
      <sheetData sheetId="1"/>
      <sheetData sheetId="2"/>
      <sheetData sheetId="3">
        <row r="6">
          <cell r="J6">
            <v>0</v>
          </cell>
          <cell r="K6">
            <v>0</v>
          </cell>
          <cell r="L6">
            <v>2</v>
          </cell>
          <cell r="M6">
            <v>0</v>
          </cell>
          <cell r="N6">
            <v>0</v>
          </cell>
          <cell r="O6">
            <v>1</v>
          </cell>
          <cell r="P6">
            <v>0</v>
          </cell>
          <cell r="Q6">
            <v>0</v>
          </cell>
          <cell r="R6">
            <v>0</v>
          </cell>
          <cell r="S6">
            <v>0</v>
          </cell>
          <cell r="T6">
            <v>0</v>
          </cell>
          <cell r="U6">
            <v>1</v>
          </cell>
        </row>
      </sheetData>
      <sheetData sheetId="4"/>
      <sheetData sheetId="5">
        <row r="14">
          <cell r="J14">
            <v>2</v>
          </cell>
          <cell r="K14">
            <v>0</v>
          </cell>
          <cell r="L14">
            <v>1</v>
          </cell>
          <cell r="M14">
            <v>1</v>
          </cell>
          <cell r="N14">
            <v>1</v>
          </cell>
          <cell r="O14">
            <v>2</v>
          </cell>
          <cell r="P14">
            <v>1</v>
          </cell>
          <cell r="Q14">
            <v>0</v>
          </cell>
          <cell r="R14">
            <v>0</v>
          </cell>
          <cell r="S14">
            <v>3</v>
          </cell>
          <cell r="T14">
            <v>0</v>
          </cell>
          <cell r="U14">
            <v>1</v>
          </cell>
        </row>
      </sheetData>
      <sheetData sheetId="6">
        <row r="12">
          <cell r="J12">
            <v>2</v>
          </cell>
          <cell r="K12">
            <v>1</v>
          </cell>
          <cell r="L12">
            <v>1</v>
          </cell>
          <cell r="M12">
            <v>1</v>
          </cell>
          <cell r="N12">
            <v>0</v>
          </cell>
          <cell r="O12">
            <v>1</v>
          </cell>
          <cell r="P12">
            <v>1</v>
          </cell>
          <cell r="Q12">
            <v>0</v>
          </cell>
          <cell r="R12">
            <v>0</v>
          </cell>
          <cell r="S12">
            <v>0</v>
          </cell>
          <cell r="T12">
            <v>0</v>
          </cell>
          <cell r="U12">
            <v>3</v>
          </cell>
        </row>
      </sheetData>
      <sheetData sheetId="7">
        <row r="67">
          <cell r="J67">
            <v>16</v>
          </cell>
          <cell r="K67">
            <v>0</v>
          </cell>
          <cell r="L67">
            <v>7</v>
          </cell>
          <cell r="M67">
            <v>9</v>
          </cell>
          <cell r="N67">
            <v>3</v>
          </cell>
          <cell r="O67">
            <v>5</v>
          </cell>
          <cell r="P67">
            <v>4</v>
          </cell>
          <cell r="Q67">
            <v>1</v>
          </cell>
          <cell r="R67">
            <v>4</v>
          </cell>
          <cell r="S67">
            <v>1</v>
          </cell>
          <cell r="T67">
            <v>1</v>
          </cell>
          <cell r="U67">
            <v>14</v>
          </cell>
        </row>
      </sheetData>
      <sheetData sheetId="8">
        <row r="84">
          <cell r="J84">
            <v>24</v>
          </cell>
          <cell r="K84">
            <v>8</v>
          </cell>
          <cell r="L84">
            <v>7</v>
          </cell>
          <cell r="M84">
            <v>7</v>
          </cell>
          <cell r="N84">
            <v>3</v>
          </cell>
          <cell r="O84">
            <v>1</v>
          </cell>
          <cell r="P84">
            <v>2</v>
          </cell>
          <cell r="Q84">
            <v>1</v>
          </cell>
          <cell r="R84">
            <v>2</v>
          </cell>
          <cell r="S84">
            <v>0</v>
          </cell>
          <cell r="T84">
            <v>4</v>
          </cell>
          <cell r="U84">
            <v>23</v>
          </cell>
        </row>
      </sheetData>
      <sheetData sheetId="9">
        <row r="19">
          <cell r="J19">
            <v>4</v>
          </cell>
          <cell r="K19">
            <v>3</v>
          </cell>
          <cell r="L19">
            <v>1</v>
          </cell>
          <cell r="M19">
            <v>0</v>
          </cell>
          <cell r="N19">
            <v>2</v>
          </cell>
          <cell r="O19">
            <v>1</v>
          </cell>
          <cell r="P19">
            <v>1</v>
          </cell>
          <cell r="Q19">
            <v>0</v>
          </cell>
          <cell r="R19">
            <v>0</v>
          </cell>
          <cell r="S19">
            <v>0</v>
          </cell>
          <cell r="T19">
            <v>0</v>
          </cell>
          <cell r="U19">
            <v>5</v>
          </cell>
        </row>
      </sheetData>
      <sheetData sheetId="10">
        <row r="23">
          <cell r="J23">
            <v>0</v>
          </cell>
          <cell r="K23">
            <v>0</v>
          </cell>
          <cell r="L23">
            <v>0</v>
          </cell>
          <cell r="M23">
            <v>1</v>
          </cell>
          <cell r="N23">
            <v>7</v>
          </cell>
          <cell r="O23">
            <v>4</v>
          </cell>
          <cell r="P23">
            <v>3</v>
          </cell>
          <cell r="Q23">
            <v>3</v>
          </cell>
          <cell r="R23">
            <v>2</v>
          </cell>
          <cell r="S23">
            <v>0</v>
          </cell>
          <cell r="T23">
            <v>1</v>
          </cell>
          <cell r="U23">
            <v>0</v>
          </cell>
        </row>
      </sheetData>
      <sheetData sheetId="11">
        <row r="19">
          <cell r="J19">
            <v>0</v>
          </cell>
          <cell r="K19">
            <v>0</v>
          </cell>
          <cell r="L19">
            <v>0</v>
          </cell>
          <cell r="M19">
            <v>1</v>
          </cell>
          <cell r="N19">
            <v>3</v>
          </cell>
          <cell r="O19">
            <v>4</v>
          </cell>
          <cell r="P19">
            <v>5</v>
          </cell>
          <cell r="Q19">
            <v>2</v>
          </cell>
          <cell r="R19">
            <v>2</v>
          </cell>
          <cell r="S19">
            <v>0</v>
          </cell>
          <cell r="T19">
            <v>0</v>
          </cell>
          <cell r="U19">
            <v>0</v>
          </cell>
        </row>
      </sheetData>
      <sheetData sheetId="12">
        <row r="18">
          <cell r="J18">
            <v>6</v>
          </cell>
          <cell r="K18">
            <v>1</v>
          </cell>
          <cell r="L18">
            <v>0</v>
          </cell>
          <cell r="M18">
            <v>0</v>
          </cell>
          <cell r="N18">
            <v>1</v>
          </cell>
          <cell r="O18">
            <v>0</v>
          </cell>
          <cell r="P18">
            <v>0</v>
          </cell>
          <cell r="Q18">
            <v>1</v>
          </cell>
          <cell r="R18">
            <v>2</v>
          </cell>
          <cell r="S18">
            <v>0</v>
          </cell>
          <cell r="T18">
            <v>0</v>
          </cell>
          <cell r="U18">
            <v>5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RA, 1946"/>
      <sheetName val="Deviations in Increments of 5%"/>
      <sheetName val="Newfoundland"/>
      <sheetName val="Prince Edward Island"/>
      <sheetName val="Prince Edward Island (SMP)"/>
      <sheetName val="PEI (Queens Split)"/>
      <sheetName val="Nova Scotia"/>
      <sheetName val="Nova Scotia (SMP)"/>
      <sheetName val="New Brunswick"/>
      <sheetName val="Quebec"/>
      <sheetName val="Ontario"/>
      <sheetName val="Manitoba"/>
      <sheetName val="Saskatchewan"/>
      <sheetName val="Alberta"/>
      <sheetName val="British Columbia"/>
    </sheetNames>
    <sheetDataSet>
      <sheetData sheetId="0"/>
      <sheetData sheetId="1"/>
      <sheetData sheetId="2">
        <row r="9">
          <cell r="J9">
            <v>0</v>
          </cell>
          <cell r="K9">
            <v>0</v>
          </cell>
          <cell r="L9">
            <v>0</v>
          </cell>
          <cell r="M9">
            <v>1</v>
          </cell>
          <cell r="N9">
            <v>1</v>
          </cell>
          <cell r="O9">
            <v>2</v>
          </cell>
          <cell r="P9">
            <v>0</v>
          </cell>
          <cell r="Q9">
            <v>2</v>
          </cell>
          <cell r="R9">
            <v>1</v>
          </cell>
          <cell r="S9">
            <v>0</v>
          </cell>
          <cell r="T9">
            <v>0</v>
          </cell>
          <cell r="U9">
            <v>0</v>
          </cell>
        </row>
      </sheetData>
      <sheetData sheetId="3"/>
      <sheetData sheetId="4">
        <row r="6">
          <cell r="J6">
            <v>0</v>
          </cell>
          <cell r="K6">
            <v>0</v>
          </cell>
          <cell r="L6">
            <v>1</v>
          </cell>
          <cell r="M6">
            <v>2</v>
          </cell>
          <cell r="N6">
            <v>0</v>
          </cell>
          <cell r="O6">
            <v>0</v>
          </cell>
          <cell r="P6">
            <v>0</v>
          </cell>
          <cell r="Q6">
            <v>0</v>
          </cell>
          <cell r="R6">
            <v>0</v>
          </cell>
          <cell r="S6">
            <v>0</v>
          </cell>
          <cell r="T6">
            <v>0</v>
          </cell>
          <cell r="U6">
            <v>1</v>
          </cell>
        </row>
      </sheetData>
      <sheetData sheetId="5"/>
      <sheetData sheetId="6"/>
      <sheetData sheetId="7">
        <row r="15">
          <cell r="J15">
            <v>3</v>
          </cell>
          <cell r="K15">
            <v>1</v>
          </cell>
          <cell r="L15">
            <v>1</v>
          </cell>
          <cell r="M15">
            <v>1</v>
          </cell>
          <cell r="N15">
            <v>2</v>
          </cell>
          <cell r="O15">
            <v>0</v>
          </cell>
          <cell r="P15">
            <v>1</v>
          </cell>
          <cell r="Q15">
            <v>0</v>
          </cell>
          <cell r="R15">
            <v>0</v>
          </cell>
          <cell r="S15">
            <v>1</v>
          </cell>
          <cell r="T15">
            <v>0</v>
          </cell>
          <cell r="U15">
            <v>3</v>
          </cell>
        </row>
      </sheetData>
      <sheetData sheetId="8">
        <row r="12">
          <cell r="J12">
            <v>2</v>
          </cell>
          <cell r="K12">
            <v>1</v>
          </cell>
          <cell r="L12">
            <v>2</v>
          </cell>
          <cell r="M12">
            <v>0</v>
          </cell>
          <cell r="N12">
            <v>0</v>
          </cell>
          <cell r="O12">
            <v>1</v>
          </cell>
          <cell r="P12">
            <v>0</v>
          </cell>
          <cell r="Q12">
            <v>1</v>
          </cell>
          <cell r="R12">
            <v>0</v>
          </cell>
          <cell r="S12">
            <v>0</v>
          </cell>
          <cell r="T12">
            <v>0</v>
          </cell>
          <cell r="U12">
            <v>3</v>
          </cell>
        </row>
      </sheetData>
      <sheetData sheetId="9">
        <row r="75">
          <cell r="J75">
            <v>11</v>
          </cell>
          <cell r="K75">
            <v>5</v>
          </cell>
          <cell r="L75">
            <v>5</v>
          </cell>
          <cell r="M75">
            <v>6</v>
          </cell>
          <cell r="N75">
            <v>5</v>
          </cell>
          <cell r="O75">
            <v>3</v>
          </cell>
          <cell r="P75">
            <v>7</v>
          </cell>
          <cell r="Q75">
            <v>8</v>
          </cell>
          <cell r="R75">
            <v>6</v>
          </cell>
          <cell r="S75">
            <v>4</v>
          </cell>
          <cell r="T75">
            <v>1</v>
          </cell>
          <cell r="U75">
            <v>12</v>
          </cell>
        </row>
      </sheetData>
      <sheetData sheetId="10">
        <row r="85">
          <cell r="J85">
            <v>25</v>
          </cell>
          <cell r="K85">
            <v>7</v>
          </cell>
          <cell r="L85">
            <v>4</v>
          </cell>
          <cell r="M85">
            <v>6</v>
          </cell>
          <cell r="N85">
            <v>2</v>
          </cell>
          <cell r="O85">
            <v>2</v>
          </cell>
          <cell r="P85">
            <v>3</v>
          </cell>
          <cell r="Q85">
            <v>2</v>
          </cell>
          <cell r="R85">
            <v>3</v>
          </cell>
          <cell r="S85">
            <v>6</v>
          </cell>
          <cell r="T85">
            <v>1</v>
          </cell>
          <cell r="U85">
            <v>22</v>
          </cell>
        </row>
      </sheetData>
      <sheetData sheetId="11">
        <row r="18">
          <cell r="J18">
            <v>1</v>
          </cell>
          <cell r="K18">
            <v>0</v>
          </cell>
          <cell r="L18">
            <v>2</v>
          </cell>
          <cell r="M18">
            <v>2</v>
          </cell>
          <cell r="N18">
            <v>3</v>
          </cell>
          <cell r="O18">
            <v>2</v>
          </cell>
          <cell r="P18">
            <v>2</v>
          </cell>
          <cell r="Q18">
            <v>0</v>
          </cell>
          <cell r="R18">
            <v>0</v>
          </cell>
          <cell r="S18">
            <v>1</v>
          </cell>
          <cell r="T18">
            <v>1</v>
          </cell>
          <cell r="U18">
            <v>2</v>
          </cell>
        </row>
      </sheetData>
      <sheetData sheetId="12">
        <row r="22"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5</v>
          </cell>
          <cell r="O22">
            <v>8</v>
          </cell>
          <cell r="P22">
            <v>3</v>
          </cell>
          <cell r="Q22">
            <v>2</v>
          </cell>
          <cell r="R22">
            <v>1</v>
          </cell>
          <cell r="S22">
            <v>0</v>
          </cell>
          <cell r="T22">
            <v>0</v>
          </cell>
          <cell r="U22">
            <v>1</v>
          </cell>
        </row>
      </sheetData>
      <sheetData sheetId="13">
        <row r="19">
          <cell r="J19">
            <v>1</v>
          </cell>
          <cell r="K19">
            <v>0</v>
          </cell>
          <cell r="L19">
            <v>0</v>
          </cell>
          <cell r="M19">
            <v>2</v>
          </cell>
          <cell r="N19">
            <v>3</v>
          </cell>
          <cell r="O19">
            <v>1</v>
          </cell>
          <cell r="P19">
            <v>5</v>
          </cell>
          <cell r="Q19">
            <v>0</v>
          </cell>
          <cell r="R19">
            <v>3</v>
          </cell>
          <cell r="S19">
            <v>1</v>
          </cell>
          <cell r="T19">
            <v>0</v>
          </cell>
          <cell r="U19">
            <v>1</v>
          </cell>
        </row>
      </sheetData>
      <sheetData sheetId="14">
        <row r="20">
          <cell r="J20">
            <v>3</v>
          </cell>
          <cell r="K20">
            <v>0</v>
          </cell>
          <cell r="L20">
            <v>3</v>
          </cell>
          <cell r="M20">
            <v>2</v>
          </cell>
          <cell r="N20">
            <v>0</v>
          </cell>
          <cell r="O20">
            <v>0</v>
          </cell>
          <cell r="P20">
            <v>1</v>
          </cell>
          <cell r="Q20">
            <v>1</v>
          </cell>
          <cell r="R20">
            <v>1</v>
          </cell>
          <cell r="S20">
            <v>1</v>
          </cell>
          <cell r="T20">
            <v>2</v>
          </cell>
          <cell r="U20">
            <v>4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RA, 1952"/>
      <sheetName val="Deviations in Increments of 5%"/>
      <sheetName val="Newfoundland"/>
      <sheetName val="Prince Edward Island"/>
      <sheetName val="Prince Edward Island (SMP)"/>
      <sheetName val="Nova Scotia"/>
      <sheetName val="New Brunswick"/>
      <sheetName val="Quebec"/>
      <sheetName val="Ontario"/>
      <sheetName val="Manitoba"/>
      <sheetName val="Saskatchewan"/>
      <sheetName val="Alberta"/>
      <sheetName val="British Columbia"/>
    </sheetNames>
    <sheetDataSet>
      <sheetData sheetId="0" refreshError="1"/>
      <sheetData sheetId="1" refreshError="1"/>
      <sheetData sheetId="2">
        <row r="9">
          <cell r="J9">
            <v>0</v>
          </cell>
          <cell r="K9">
            <v>0</v>
          </cell>
          <cell r="L9">
            <v>5</v>
          </cell>
          <cell r="M9">
            <v>0</v>
          </cell>
          <cell r="N9">
            <v>1</v>
          </cell>
          <cell r="O9">
            <v>0</v>
          </cell>
          <cell r="P9">
            <v>0</v>
          </cell>
          <cell r="Q9">
            <v>0</v>
          </cell>
          <cell r="R9">
            <v>0</v>
          </cell>
          <cell r="S9">
            <v>0</v>
          </cell>
          <cell r="T9">
            <v>0</v>
          </cell>
          <cell r="U9">
            <v>1</v>
          </cell>
        </row>
      </sheetData>
      <sheetData sheetId="3" refreshError="1"/>
      <sheetData sheetId="4">
        <row r="6">
          <cell r="J6">
            <v>0</v>
          </cell>
          <cell r="K6">
            <v>0</v>
          </cell>
          <cell r="L6">
            <v>2</v>
          </cell>
          <cell r="M6">
            <v>0</v>
          </cell>
          <cell r="N6">
            <v>1</v>
          </cell>
          <cell r="O6">
            <v>0</v>
          </cell>
          <cell r="P6">
            <v>0</v>
          </cell>
          <cell r="Q6">
            <v>0</v>
          </cell>
          <cell r="R6">
            <v>0</v>
          </cell>
          <cell r="S6">
            <v>0</v>
          </cell>
          <cell r="T6">
            <v>0</v>
          </cell>
          <cell r="U6">
            <v>1</v>
          </cell>
        </row>
      </sheetData>
      <sheetData sheetId="5">
        <row r="15">
          <cell r="J15">
            <v>7</v>
          </cell>
          <cell r="K15">
            <v>0</v>
          </cell>
          <cell r="L15">
            <v>0</v>
          </cell>
          <cell r="M15">
            <v>1</v>
          </cell>
          <cell r="N15">
            <v>0</v>
          </cell>
          <cell r="O15">
            <v>0</v>
          </cell>
          <cell r="P15">
            <v>0</v>
          </cell>
          <cell r="Q15">
            <v>1</v>
          </cell>
          <cell r="R15">
            <v>0</v>
          </cell>
          <cell r="S15">
            <v>0</v>
          </cell>
          <cell r="T15">
            <v>0</v>
          </cell>
          <cell r="U15">
            <v>4</v>
          </cell>
        </row>
      </sheetData>
      <sheetData sheetId="6">
        <row r="12">
          <cell r="J12">
            <v>4</v>
          </cell>
          <cell r="K12">
            <v>1</v>
          </cell>
          <cell r="L12">
            <v>0</v>
          </cell>
          <cell r="M12">
            <v>0</v>
          </cell>
          <cell r="N12">
            <v>1</v>
          </cell>
          <cell r="O12">
            <v>0</v>
          </cell>
          <cell r="P12">
            <v>1</v>
          </cell>
          <cell r="Q12">
            <v>0</v>
          </cell>
          <cell r="R12">
            <v>0</v>
          </cell>
          <cell r="S12">
            <v>0</v>
          </cell>
          <cell r="T12">
            <v>0</v>
          </cell>
          <cell r="U12">
            <v>3</v>
          </cell>
        </row>
      </sheetData>
      <sheetData sheetId="7">
        <row r="77">
          <cell r="J77">
            <v>26</v>
          </cell>
          <cell r="K77">
            <v>3</v>
          </cell>
          <cell r="L77">
            <v>4</v>
          </cell>
          <cell r="M77">
            <v>9</v>
          </cell>
          <cell r="N77">
            <v>8</v>
          </cell>
          <cell r="O77">
            <v>2</v>
          </cell>
          <cell r="P77">
            <v>4</v>
          </cell>
          <cell r="Q77">
            <v>1</v>
          </cell>
          <cell r="R77">
            <v>7</v>
          </cell>
          <cell r="S77">
            <v>3</v>
          </cell>
          <cell r="T77">
            <v>2</v>
          </cell>
          <cell r="U77">
            <v>6</v>
          </cell>
        </row>
      </sheetData>
      <sheetData sheetId="8">
        <row r="87">
          <cell r="J87">
            <v>32</v>
          </cell>
          <cell r="K87">
            <v>4</v>
          </cell>
          <cell r="L87">
            <v>7</v>
          </cell>
          <cell r="M87">
            <v>9</v>
          </cell>
          <cell r="N87">
            <v>8</v>
          </cell>
          <cell r="O87">
            <v>4</v>
          </cell>
          <cell r="P87">
            <v>4</v>
          </cell>
          <cell r="Q87">
            <v>2</v>
          </cell>
          <cell r="R87">
            <v>7</v>
          </cell>
          <cell r="S87">
            <v>1</v>
          </cell>
          <cell r="T87">
            <v>2</v>
          </cell>
          <cell r="U87">
            <v>5</v>
          </cell>
        </row>
      </sheetData>
      <sheetData sheetId="9">
        <row r="16">
          <cell r="J16">
            <v>4</v>
          </cell>
          <cell r="K16">
            <v>2</v>
          </cell>
          <cell r="L16">
            <v>2</v>
          </cell>
          <cell r="M16">
            <v>1</v>
          </cell>
          <cell r="N16">
            <v>1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T16">
            <v>3</v>
          </cell>
          <cell r="U16">
            <v>1</v>
          </cell>
        </row>
      </sheetData>
      <sheetData sheetId="10">
        <row r="19">
          <cell r="J19">
            <v>1</v>
          </cell>
          <cell r="K19">
            <v>2</v>
          </cell>
          <cell r="L19">
            <v>1</v>
          </cell>
          <cell r="M19">
            <v>2</v>
          </cell>
          <cell r="N19">
            <v>1</v>
          </cell>
          <cell r="O19">
            <v>5</v>
          </cell>
          <cell r="P19">
            <v>3</v>
          </cell>
          <cell r="Q19">
            <v>1</v>
          </cell>
          <cell r="R19">
            <v>0</v>
          </cell>
          <cell r="S19">
            <v>0</v>
          </cell>
          <cell r="T19">
            <v>0</v>
          </cell>
          <cell r="U19">
            <v>1</v>
          </cell>
        </row>
      </sheetData>
      <sheetData sheetId="11">
        <row r="19">
          <cell r="J19">
            <v>6</v>
          </cell>
          <cell r="K19">
            <v>2</v>
          </cell>
          <cell r="L19">
            <v>1</v>
          </cell>
          <cell r="M19">
            <v>3</v>
          </cell>
          <cell r="N19">
            <v>1</v>
          </cell>
          <cell r="O19">
            <v>1</v>
          </cell>
          <cell r="P19">
            <v>2</v>
          </cell>
          <cell r="Q19">
            <v>1</v>
          </cell>
          <cell r="R19">
            <v>0</v>
          </cell>
          <cell r="S19">
            <v>0</v>
          </cell>
          <cell r="T19">
            <v>0</v>
          </cell>
          <cell r="U19">
            <v>0</v>
          </cell>
        </row>
      </sheetData>
      <sheetData sheetId="12">
        <row r="24">
          <cell r="J24">
            <v>8</v>
          </cell>
          <cell r="K24">
            <v>2</v>
          </cell>
          <cell r="L24">
            <v>3</v>
          </cell>
          <cell r="M24">
            <v>2</v>
          </cell>
          <cell r="N24">
            <v>0</v>
          </cell>
          <cell r="O24">
            <v>1</v>
          </cell>
          <cell r="P24">
            <v>4</v>
          </cell>
          <cell r="Q24">
            <v>0</v>
          </cell>
          <cell r="R24">
            <v>0</v>
          </cell>
          <cell r="S24">
            <v>1</v>
          </cell>
          <cell r="T24">
            <v>0</v>
          </cell>
          <cell r="U24">
            <v>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6"/>
  <sheetViews>
    <sheetView tabSelected="1" zoomScale="90" zoomScaleNormal="90" workbookViewId="0">
      <selection activeCell="A48" sqref="A48"/>
    </sheetView>
  </sheetViews>
  <sheetFormatPr defaultColWidth="9.109375" defaultRowHeight="15.6"/>
  <cols>
    <col min="1" max="1" width="11.6640625" style="1" customWidth="1"/>
    <col min="2" max="2" width="21" style="1" customWidth="1"/>
    <col min="3" max="3" width="17.44140625" style="1" customWidth="1"/>
    <col min="4" max="4" width="14.44140625" style="1" customWidth="1"/>
    <col min="5" max="5" width="17.44140625" style="1" customWidth="1"/>
    <col min="6" max="6" width="15.5546875" style="1" customWidth="1"/>
    <col min="7" max="7" width="10.33203125" style="1" customWidth="1"/>
    <col min="8" max="8" width="9.88671875" style="1" customWidth="1"/>
    <col min="9" max="9" width="15.33203125" style="1" customWidth="1"/>
    <col min="10" max="10" width="16.44140625" style="1" customWidth="1"/>
    <col min="11" max="11" width="15.109375" style="1" customWidth="1"/>
    <col min="12" max="12" width="16.44140625" style="1" customWidth="1"/>
    <col min="13" max="13" width="20" style="1" customWidth="1"/>
    <col min="14" max="16384" width="9.109375" style="1"/>
  </cols>
  <sheetData>
    <row r="1" spans="1:14" ht="17.25" customHeight="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14">
      <c r="A2" s="2"/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</row>
    <row r="3" spans="1:14">
      <c r="A3" s="15" t="s">
        <v>14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</row>
    <row r="4" spans="1:14">
      <c r="A4" s="2" t="s">
        <v>15</v>
      </c>
      <c r="B4" s="2">
        <f>'[1]Nova Scotia (SMP)'!J21</f>
        <v>5</v>
      </c>
      <c r="C4" s="2">
        <f>'[1]Nova Scotia (SMP)'!K21</f>
        <v>0</v>
      </c>
      <c r="D4" s="2">
        <f>'[1]Nova Scotia (SMP)'!L21</f>
        <v>1</v>
      </c>
      <c r="E4" s="2">
        <f>'[1]Nova Scotia (SMP)'!M21</f>
        <v>2</v>
      </c>
      <c r="F4" s="2">
        <f>'[1]Nova Scotia (SMP)'!N21</f>
        <v>1</v>
      </c>
      <c r="G4" s="2">
        <f>'[1]Nova Scotia (SMP)'!O21</f>
        <v>1</v>
      </c>
      <c r="H4" s="2">
        <f>'[1]Nova Scotia (SMP)'!P21</f>
        <v>1</v>
      </c>
      <c r="I4" s="2">
        <f>'[1]Nova Scotia (SMP)'!Q21</f>
        <v>1</v>
      </c>
      <c r="J4" s="2">
        <f>'[1]Nova Scotia (SMP)'!R21</f>
        <v>3</v>
      </c>
      <c r="K4" s="2">
        <f>'[1]Nova Scotia (SMP)'!S21</f>
        <v>2</v>
      </c>
      <c r="L4" s="2">
        <f>'[1]Nova Scotia (SMP)'!T21</f>
        <v>0</v>
      </c>
      <c r="M4" s="2">
        <f>'[1]Nova Scotia (SMP)'!U21</f>
        <v>2</v>
      </c>
      <c r="N4" s="2">
        <f>SUM(B4:M4)</f>
        <v>19</v>
      </c>
    </row>
    <row r="5" spans="1:14">
      <c r="A5" s="2" t="s">
        <v>16</v>
      </c>
      <c r="B5" s="4">
        <f t="shared" ref="B5:M5" si="0">B4/$N4</f>
        <v>0.26315789473684209</v>
      </c>
      <c r="C5" s="4">
        <f t="shared" si="0"/>
        <v>0</v>
      </c>
      <c r="D5" s="4">
        <f t="shared" si="0"/>
        <v>5.2631578947368418E-2</v>
      </c>
      <c r="E5" s="4">
        <f t="shared" si="0"/>
        <v>0.10526315789473684</v>
      </c>
      <c r="F5" s="4">
        <f t="shared" si="0"/>
        <v>5.2631578947368418E-2</v>
      </c>
      <c r="G5" s="4">
        <f t="shared" si="0"/>
        <v>5.2631578947368418E-2</v>
      </c>
      <c r="H5" s="4">
        <f t="shared" si="0"/>
        <v>5.2631578947368418E-2</v>
      </c>
      <c r="I5" s="4">
        <f t="shared" si="0"/>
        <v>5.2631578947368418E-2</v>
      </c>
      <c r="J5" s="4">
        <f t="shared" si="0"/>
        <v>0.15789473684210525</v>
      </c>
      <c r="K5" s="4">
        <f t="shared" si="0"/>
        <v>0.10526315789473684</v>
      </c>
      <c r="L5" s="4">
        <f t="shared" si="0"/>
        <v>0</v>
      </c>
      <c r="M5" s="4">
        <f t="shared" si="0"/>
        <v>0.10526315789473684</v>
      </c>
      <c r="N5" s="2"/>
    </row>
    <row r="6" spans="1:14">
      <c r="A6" s="15" t="s">
        <v>17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14">
      <c r="A7" s="2" t="s">
        <v>15</v>
      </c>
      <c r="B7" s="2">
        <f>'[1]New Brunswick'!J17</f>
        <v>4</v>
      </c>
      <c r="C7" s="2">
        <f>'[1]New Brunswick'!K17</f>
        <v>1</v>
      </c>
      <c r="D7" s="2">
        <f>'[1]New Brunswick'!L17</f>
        <v>0</v>
      </c>
      <c r="E7" s="2">
        <f>'[1]New Brunswick'!M17</f>
        <v>1</v>
      </c>
      <c r="F7" s="2">
        <f>'[1]New Brunswick'!N17</f>
        <v>1</v>
      </c>
      <c r="G7" s="2">
        <f>'[1]New Brunswick'!O17</f>
        <v>1</v>
      </c>
      <c r="H7" s="2">
        <f>'[1]New Brunswick'!P17</f>
        <v>0</v>
      </c>
      <c r="I7" s="2">
        <f>'[1]New Brunswick'!Q17</f>
        <v>0</v>
      </c>
      <c r="J7" s="2">
        <f>'[1]New Brunswick'!R17</f>
        <v>1</v>
      </c>
      <c r="K7" s="2">
        <f>'[1]New Brunswick'!S17</f>
        <v>0</v>
      </c>
      <c r="L7" s="2">
        <f>'[1]New Brunswick'!T17</f>
        <v>0</v>
      </c>
      <c r="M7" s="2">
        <f>'[1]New Brunswick'!U17</f>
        <v>6</v>
      </c>
      <c r="N7" s="2">
        <f>SUM(B7:M7)</f>
        <v>15</v>
      </c>
    </row>
    <row r="8" spans="1:14">
      <c r="A8" s="2" t="s">
        <v>16</v>
      </c>
      <c r="B8" s="4">
        <f t="shared" ref="B8:M8" si="1">B7/$N7</f>
        <v>0.26666666666666666</v>
      </c>
      <c r="C8" s="4">
        <f t="shared" si="1"/>
        <v>6.6666666666666666E-2</v>
      </c>
      <c r="D8" s="4">
        <f t="shared" si="1"/>
        <v>0</v>
      </c>
      <c r="E8" s="4">
        <f t="shared" si="1"/>
        <v>6.6666666666666666E-2</v>
      </c>
      <c r="F8" s="4">
        <f t="shared" si="1"/>
        <v>6.6666666666666666E-2</v>
      </c>
      <c r="G8" s="4">
        <f t="shared" si="1"/>
        <v>6.6666666666666666E-2</v>
      </c>
      <c r="H8" s="4">
        <f t="shared" si="1"/>
        <v>0</v>
      </c>
      <c r="I8" s="4">
        <f t="shared" si="1"/>
        <v>0</v>
      </c>
      <c r="J8" s="4">
        <f t="shared" si="1"/>
        <v>6.6666666666666666E-2</v>
      </c>
      <c r="K8" s="4">
        <f t="shared" si="1"/>
        <v>0</v>
      </c>
      <c r="L8" s="4">
        <f t="shared" si="1"/>
        <v>0</v>
      </c>
      <c r="M8" s="4">
        <f t="shared" si="1"/>
        <v>0.4</v>
      </c>
      <c r="N8" s="2"/>
    </row>
    <row r="9" spans="1:14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</row>
    <row r="10" spans="1:14">
      <c r="A10" s="2" t="s">
        <v>15</v>
      </c>
      <c r="B10" s="2">
        <f>[1]Quebec!J67</f>
        <v>12</v>
      </c>
      <c r="C10" s="2">
        <f>[1]Quebec!K67</f>
        <v>5</v>
      </c>
      <c r="D10" s="2">
        <f>[1]Quebec!L67</f>
        <v>4</v>
      </c>
      <c r="E10" s="2">
        <f>[1]Quebec!M67</f>
        <v>4</v>
      </c>
      <c r="F10" s="2">
        <f>[1]Quebec!N67</f>
        <v>7</v>
      </c>
      <c r="G10" s="2">
        <f>[1]Quebec!O67</f>
        <v>3</v>
      </c>
      <c r="H10" s="2">
        <f>[1]Quebec!P67</f>
        <v>4</v>
      </c>
      <c r="I10" s="2">
        <f>[1]Quebec!Q67</f>
        <v>4</v>
      </c>
      <c r="J10" s="2">
        <f>[1]Quebec!R67</f>
        <v>6</v>
      </c>
      <c r="K10" s="2">
        <f>[1]Quebec!S67</f>
        <v>2</v>
      </c>
      <c r="L10" s="2">
        <f>[1]Quebec!T67</f>
        <v>5</v>
      </c>
      <c r="M10" s="2">
        <f>[1]Quebec!U67</f>
        <v>9</v>
      </c>
      <c r="N10" s="2">
        <f>SUM(B10:M10)</f>
        <v>65</v>
      </c>
    </row>
    <row r="11" spans="1:14">
      <c r="A11" s="2" t="s">
        <v>16</v>
      </c>
      <c r="B11" s="4">
        <f t="shared" ref="B11:M11" si="2">B10/$N10</f>
        <v>0.18461538461538463</v>
      </c>
      <c r="C11" s="4">
        <f t="shared" si="2"/>
        <v>7.6923076923076927E-2</v>
      </c>
      <c r="D11" s="4">
        <f t="shared" si="2"/>
        <v>6.1538461538461542E-2</v>
      </c>
      <c r="E11" s="4">
        <f t="shared" si="2"/>
        <v>6.1538461538461542E-2</v>
      </c>
      <c r="F11" s="4">
        <f t="shared" si="2"/>
        <v>0.1076923076923077</v>
      </c>
      <c r="G11" s="4">
        <f t="shared" si="2"/>
        <v>4.6153846153846156E-2</v>
      </c>
      <c r="H11" s="4">
        <f t="shared" si="2"/>
        <v>6.1538461538461542E-2</v>
      </c>
      <c r="I11" s="4">
        <f t="shared" si="2"/>
        <v>6.1538461538461542E-2</v>
      </c>
      <c r="J11" s="4">
        <f t="shared" si="2"/>
        <v>9.2307692307692313E-2</v>
      </c>
      <c r="K11" s="4">
        <f t="shared" si="2"/>
        <v>3.0769230769230771E-2</v>
      </c>
      <c r="L11" s="4">
        <f t="shared" si="2"/>
        <v>7.6923076923076927E-2</v>
      </c>
      <c r="M11" s="4">
        <f t="shared" si="2"/>
        <v>0.13846153846153847</v>
      </c>
      <c r="N11" s="2"/>
    </row>
    <row r="12" spans="1:14">
      <c r="A12" s="15" t="s">
        <v>19</v>
      </c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</row>
    <row r="13" spans="1:14">
      <c r="A13" s="2" t="s">
        <v>15</v>
      </c>
      <c r="B13" s="2">
        <f>'[1]Ontario (SMP)'!J84</f>
        <v>17</v>
      </c>
      <c r="C13" s="2">
        <f>'[1]Ontario (SMP)'!K84</f>
        <v>1</v>
      </c>
      <c r="D13" s="2">
        <f>'[1]Ontario (SMP)'!L84</f>
        <v>3</v>
      </c>
      <c r="E13" s="2">
        <f>'[1]Ontario (SMP)'!M84</f>
        <v>7</v>
      </c>
      <c r="F13" s="2">
        <f>'[1]Ontario (SMP)'!N84</f>
        <v>6</v>
      </c>
      <c r="G13" s="2">
        <f>'[1]Ontario (SMP)'!O84</f>
        <v>3</v>
      </c>
      <c r="H13" s="2">
        <f>'[1]Ontario (SMP)'!P84</f>
        <v>5</v>
      </c>
      <c r="I13" s="2">
        <f>'[1]Ontario (SMP)'!Q84</f>
        <v>8</v>
      </c>
      <c r="J13" s="2">
        <f>'[1]Ontario (SMP)'!R84</f>
        <v>7</v>
      </c>
      <c r="K13" s="2">
        <f>'[1]Ontario (SMP)'!S84</f>
        <v>6</v>
      </c>
      <c r="L13" s="2">
        <f>'[1]Ontario (SMP)'!T84</f>
        <v>5</v>
      </c>
      <c r="M13" s="2">
        <f>'[1]Ontario (SMP)'!U84</f>
        <v>14</v>
      </c>
      <c r="N13" s="2">
        <f>SUM(B13:M13)</f>
        <v>82</v>
      </c>
    </row>
    <row r="14" spans="1:14">
      <c r="A14" s="2" t="s">
        <v>16</v>
      </c>
      <c r="B14" s="4">
        <f t="shared" ref="B14:M14" si="3">B13/$N13</f>
        <v>0.2073170731707317</v>
      </c>
      <c r="C14" s="4">
        <f t="shared" si="3"/>
        <v>1.2195121951219513E-2</v>
      </c>
      <c r="D14" s="4">
        <f t="shared" si="3"/>
        <v>3.6585365853658534E-2</v>
      </c>
      <c r="E14" s="4">
        <f t="shared" si="3"/>
        <v>8.5365853658536592E-2</v>
      </c>
      <c r="F14" s="4">
        <f t="shared" si="3"/>
        <v>7.3170731707317069E-2</v>
      </c>
      <c r="G14" s="4">
        <f t="shared" si="3"/>
        <v>3.6585365853658534E-2</v>
      </c>
      <c r="H14" s="4">
        <f t="shared" si="3"/>
        <v>6.097560975609756E-2</v>
      </c>
      <c r="I14" s="4">
        <f t="shared" si="3"/>
        <v>9.7560975609756101E-2</v>
      </c>
      <c r="J14" s="4">
        <f t="shared" si="3"/>
        <v>8.5365853658536592E-2</v>
      </c>
      <c r="K14" s="4">
        <f t="shared" si="3"/>
        <v>7.3170731707317069E-2</v>
      </c>
      <c r="L14" s="4">
        <f t="shared" si="3"/>
        <v>6.097560975609756E-2</v>
      </c>
      <c r="M14" s="4">
        <f t="shared" si="3"/>
        <v>0.17073170731707318</v>
      </c>
      <c r="N14" s="2"/>
    </row>
    <row r="15" spans="1:14">
      <c r="A15" s="5" t="s">
        <v>13</v>
      </c>
      <c r="B15" s="2">
        <f t="shared" ref="B15:M15" si="4">B4+B7+B10+B13</f>
        <v>38</v>
      </c>
      <c r="C15" s="2">
        <f t="shared" si="4"/>
        <v>7</v>
      </c>
      <c r="D15" s="2">
        <f t="shared" si="4"/>
        <v>8</v>
      </c>
      <c r="E15" s="2">
        <f t="shared" si="4"/>
        <v>14</v>
      </c>
      <c r="F15" s="2">
        <f t="shared" si="4"/>
        <v>15</v>
      </c>
      <c r="G15" s="2">
        <f t="shared" si="4"/>
        <v>8</v>
      </c>
      <c r="H15" s="2">
        <f t="shared" si="4"/>
        <v>10</v>
      </c>
      <c r="I15" s="2">
        <f t="shared" si="4"/>
        <v>13</v>
      </c>
      <c r="J15" s="2">
        <f t="shared" si="4"/>
        <v>17</v>
      </c>
      <c r="K15" s="2">
        <f t="shared" si="4"/>
        <v>10</v>
      </c>
      <c r="L15" s="2">
        <f t="shared" si="4"/>
        <v>10</v>
      </c>
      <c r="M15" s="2">
        <f t="shared" si="4"/>
        <v>31</v>
      </c>
      <c r="N15" s="2">
        <f>SUM(N3:N14)</f>
        <v>181</v>
      </c>
    </row>
    <row r="16" spans="1:14">
      <c r="A16" s="5" t="s">
        <v>16</v>
      </c>
      <c r="B16" s="4">
        <f t="shared" ref="B16:N16" si="5">(B15/$N15)</f>
        <v>0.20994475138121546</v>
      </c>
      <c r="C16" s="4">
        <f t="shared" si="5"/>
        <v>3.8674033149171269E-2</v>
      </c>
      <c r="D16" s="4">
        <f t="shared" si="5"/>
        <v>4.4198895027624308E-2</v>
      </c>
      <c r="E16" s="4">
        <f t="shared" si="5"/>
        <v>7.7348066298342538E-2</v>
      </c>
      <c r="F16" s="4">
        <f t="shared" si="5"/>
        <v>8.2872928176795577E-2</v>
      </c>
      <c r="G16" s="4">
        <f t="shared" si="5"/>
        <v>4.4198895027624308E-2</v>
      </c>
      <c r="H16" s="4">
        <f t="shared" si="5"/>
        <v>5.5248618784530384E-2</v>
      </c>
      <c r="I16" s="4">
        <f t="shared" si="5"/>
        <v>7.18232044198895E-2</v>
      </c>
      <c r="J16" s="4">
        <f t="shared" si="5"/>
        <v>9.3922651933701654E-2</v>
      </c>
      <c r="K16" s="4">
        <f t="shared" si="5"/>
        <v>5.5248618784530384E-2</v>
      </c>
      <c r="L16" s="4">
        <f t="shared" si="5"/>
        <v>5.5248618784530384E-2</v>
      </c>
      <c r="M16" s="4">
        <f t="shared" si="5"/>
        <v>0.17127071823204421</v>
      </c>
      <c r="N16" s="4">
        <f t="shared" si="5"/>
        <v>1</v>
      </c>
    </row>
  </sheetData>
  <mergeCells count="5">
    <mergeCell ref="A1:N1"/>
    <mergeCell ref="A3:N3"/>
    <mergeCell ref="A6:N6"/>
    <mergeCell ref="A9:N9"/>
    <mergeCell ref="A12:N12"/>
  </mergeCells>
  <pageMargins left="0.7" right="0.7" top="0.75" bottom="0.75" header="0.511811023622047" footer="0.511811023622047"/>
  <pageSetup scale="40" orientation="portrait" horizontalDpi="3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9"/>
  <sheetViews>
    <sheetView topLeftCell="A20" zoomScale="90" zoomScaleNormal="90" workbookViewId="0">
      <selection activeCell="C54" sqref="C54"/>
    </sheetView>
  </sheetViews>
  <sheetFormatPr defaultColWidth="9.109375" defaultRowHeight="15.6"/>
  <cols>
    <col min="1" max="1" width="11.6640625" style="1" customWidth="1"/>
    <col min="2" max="2" width="21" style="1" customWidth="1"/>
    <col min="3" max="3" width="17.44140625" style="1" customWidth="1"/>
    <col min="4" max="4" width="14.44140625" style="1" customWidth="1"/>
    <col min="5" max="5" width="17.44140625" style="1" customWidth="1"/>
    <col min="6" max="6" width="15.5546875" style="1" customWidth="1"/>
    <col min="7" max="7" width="10.33203125" style="1" customWidth="1"/>
    <col min="8" max="8" width="9.88671875" style="1" customWidth="1"/>
    <col min="9" max="9" width="15.33203125" style="1" customWidth="1"/>
    <col min="10" max="10" width="16.44140625" style="1" customWidth="1"/>
    <col min="11" max="11" width="15.109375" style="1" customWidth="1"/>
    <col min="12" max="12" width="16.44140625" style="1" customWidth="1"/>
    <col min="13" max="13" width="20" style="1" customWidth="1"/>
    <col min="14" max="16384" width="9.109375" style="1"/>
  </cols>
  <sheetData>
    <row r="1" spans="1:14" ht="17.25" customHeight="1">
      <c r="A1" s="14" t="s">
        <v>20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14">
      <c r="A2" s="2"/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</row>
    <row r="3" spans="1:14">
      <c r="A3" s="15" t="s">
        <v>14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</row>
    <row r="4" spans="1:14">
      <c r="A4" s="2" t="s">
        <v>15</v>
      </c>
      <c r="B4" s="2">
        <f>'[2]Nova Scotia (SMP)'!J23</f>
        <v>5</v>
      </c>
      <c r="C4" s="2">
        <f>'[2]Nova Scotia (SMP)'!K23</f>
        <v>1</v>
      </c>
      <c r="D4" s="2">
        <f>'[2]Nova Scotia (SMP)'!L23</f>
        <v>0</v>
      </c>
      <c r="E4" s="2">
        <f>'[2]Nova Scotia (SMP)'!M23</f>
        <v>4</v>
      </c>
      <c r="F4" s="2">
        <f>'[2]Nova Scotia (SMP)'!N23</f>
        <v>1</v>
      </c>
      <c r="G4" s="2">
        <f>'[2]Nova Scotia (SMP)'!O23</f>
        <v>1</v>
      </c>
      <c r="H4" s="2">
        <f>'[2]Nova Scotia (SMP)'!P23</f>
        <v>1</v>
      </c>
      <c r="I4" s="2">
        <f>'[2]Nova Scotia (SMP)'!Q23</f>
        <v>1</v>
      </c>
      <c r="J4" s="2">
        <f>'[2]Nova Scotia (SMP)'!R23</f>
        <v>0</v>
      </c>
      <c r="K4" s="2">
        <f>'[2]Nova Scotia (SMP)'!S23</f>
        <v>2</v>
      </c>
      <c r="L4" s="2">
        <f>'[2]Nova Scotia (SMP)'!T23</f>
        <v>0</v>
      </c>
      <c r="M4" s="2">
        <f>'[2]Nova Scotia (SMP)'!U23</f>
        <v>5</v>
      </c>
      <c r="N4" s="2">
        <f>SUM(B4:M4)</f>
        <v>21</v>
      </c>
    </row>
    <row r="5" spans="1:14">
      <c r="A5" s="2" t="s">
        <v>16</v>
      </c>
      <c r="B5" s="4">
        <f t="shared" ref="B5:M5" si="0">B4/$N4</f>
        <v>0.23809523809523808</v>
      </c>
      <c r="C5" s="4">
        <f t="shared" si="0"/>
        <v>4.7619047619047616E-2</v>
      </c>
      <c r="D5" s="4">
        <f t="shared" si="0"/>
        <v>0</v>
      </c>
      <c r="E5" s="4">
        <f t="shared" si="0"/>
        <v>0.19047619047619047</v>
      </c>
      <c r="F5" s="4">
        <f t="shared" si="0"/>
        <v>4.7619047619047616E-2</v>
      </c>
      <c r="G5" s="4">
        <f t="shared" si="0"/>
        <v>4.7619047619047616E-2</v>
      </c>
      <c r="H5" s="4">
        <f t="shared" si="0"/>
        <v>4.7619047619047616E-2</v>
      </c>
      <c r="I5" s="4">
        <f t="shared" si="0"/>
        <v>4.7619047619047616E-2</v>
      </c>
      <c r="J5" s="4">
        <f t="shared" si="0"/>
        <v>0</v>
      </c>
      <c r="K5" s="4">
        <f t="shared" si="0"/>
        <v>9.5238095238095233E-2</v>
      </c>
      <c r="L5" s="4">
        <f t="shared" si="0"/>
        <v>0</v>
      </c>
      <c r="M5" s="4">
        <f t="shared" si="0"/>
        <v>0.23809523809523808</v>
      </c>
      <c r="N5" s="2"/>
    </row>
    <row r="6" spans="1:14">
      <c r="A6" s="15" t="s">
        <v>17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14">
      <c r="A7" s="2" t="s">
        <v>15</v>
      </c>
      <c r="B7" s="2">
        <f>'[2]New Brunswick (SMP)'!J18</f>
        <v>4</v>
      </c>
      <c r="C7" s="2">
        <f>'[2]New Brunswick (SMP)'!K18</f>
        <v>1</v>
      </c>
      <c r="D7" s="2">
        <f>'[2]New Brunswick (SMP)'!L18</f>
        <v>0</v>
      </c>
      <c r="E7" s="2">
        <f>'[2]New Brunswick (SMP)'!M18</f>
        <v>0</v>
      </c>
      <c r="F7" s="2">
        <f>'[2]New Brunswick (SMP)'!N18</f>
        <v>0</v>
      </c>
      <c r="G7" s="2">
        <f>'[2]New Brunswick (SMP)'!O18</f>
        <v>3</v>
      </c>
      <c r="H7" s="2">
        <f>'[2]New Brunswick (SMP)'!P18</f>
        <v>0</v>
      </c>
      <c r="I7" s="2">
        <f>'[2]New Brunswick (SMP)'!Q18</f>
        <v>2</v>
      </c>
      <c r="J7" s="2">
        <f>'[2]New Brunswick (SMP)'!R18</f>
        <v>2</v>
      </c>
      <c r="K7" s="2">
        <f>'[2]New Brunswick (SMP)'!S18</f>
        <v>0</v>
      </c>
      <c r="L7" s="2">
        <f>'[2]New Brunswick (SMP)'!T18</f>
        <v>0</v>
      </c>
      <c r="M7" s="2">
        <f>'[2]New Brunswick (SMP)'!U18</f>
        <v>4</v>
      </c>
      <c r="N7" s="2">
        <f>SUM(B7:M7)</f>
        <v>16</v>
      </c>
    </row>
    <row r="8" spans="1:14">
      <c r="A8" s="2" t="s">
        <v>16</v>
      </c>
      <c r="B8" s="4">
        <f t="shared" ref="B8:M8" si="1">B7/$N7</f>
        <v>0.25</v>
      </c>
      <c r="C8" s="4">
        <f t="shared" si="1"/>
        <v>6.25E-2</v>
      </c>
      <c r="D8" s="4">
        <f t="shared" si="1"/>
        <v>0</v>
      </c>
      <c r="E8" s="4">
        <f t="shared" si="1"/>
        <v>0</v>
      </c>
      <c r="F8" s="4">
        <f t="shared" si="1"/>
        <v>0</v>
      </c>
      <c r="G8" s="4">
        <f t="shared" si="1"/>
        <v>0.1875</v>
      </c>
      <c r="H8" s="4">
        <f t="shared" si="1"/>
        <v>0</v>
      </c>
      <c r="I8" s="4">
        <f t="shared" si="1"/>
        <v>0.125</v>
      </c>
      <c r="J8" s="4">
        <f t="shared" si="1"/>
        <v>0.125</v>
      </c>
      <c r="K8" s="4">
        <f t="shared" si="1"/>
        <v>0</v>
      </c>
      <c r="L8" s="4">
        <f t="shared" si="1"/>
        <v>0</v>
      </c>
      <c r="M8" s="4">
        <f t="shared" si="1"/>
        <v>0.25</v>
      </c>
      <c r="N8" s="2"/>
    </row>
    <row r="9" spans="1:14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</row>
    <row r="10" spans="1:14">
      <c r="A10" s="2" t="s">
        <v>15</v>
      </c>
      <c r="B10" s="2">
        <f>[2]Quebec!J67</f>
        <v>20</v>
      </c>
      <c r="C10" s="2">
        <f>[2]Quebec!K67</f>
        <v>1</v>
      </c>
      <c r="D10" s="2">
        <f>[2]Quebec!L67</f>
        <v>4</v>
      </c>
      <c r="E10" s="2">
        <f>[2]Quebec!M67</f>
        <v>6</v>
      </c>
      <c r="F10" s="2">
        <f>[2]Quebec!N67</f>
        <v>2</v>
      </c>
      <c r="G10" s="2">
        <f>[2]Quebec!O67</f>
        <v>5</v>
      </c>
      <c r="H10" s="2">
        <f>[2]Quebec!P67</f>
        <v>3</v>
      </c>
      <c r="I10" s="2">
        <f>[2]Quebec!Q67</f>
        <v>6</v>
      </c>
      <c r="J10" s="2">
        <f>[2]Quebec!R67</f>
        <v>1</v>
      </c>
      <c r="K10" s="2">
        <f>[2]Quebec!S67</f>
        <v>2</v>
      </c>
      <c r="L10" s="2">
        <f>[2]Quebec!T67</f>
        <v>1</v>
      </c>
      <c r="M10" s="2">
        <f>[2]Quebec!U67</f>
        <v>14</v>
      </c>
      <c r="N10" s="2">
        <f>SUM(B10:M10)</f>
        <v>65</v>
      </c>
    </row>
    <row r="11" spans="1:14">
      <c r="A11" s="2" t="s">
        <v>16</v>
      </c>
      <c r="B11" s="4">
        <f t="shared" ref="B11:M11" si="2">B10/$N10</f>
        <v>0.30769230769230771</v>
      </c>
      <c r="C11" s="4">
        <f t="shared" si="2"/>
        <v>1.5384615384615385E-2</v>
      </c>
      <c r="D11" s="4">
        <f t="shared" si="2"/>
        <v>6.1538461538461542E-2</v>
      </c>
      <c r="E11" s="4">
        <f t="shared" si="2"/>
        <v>9.2307692307692313E-2</v>
      </c>
      <c r="F11" s="4">
        <f t="shared" si="2"/>
        <v>3.0769230769230771E-2</v>
      </c>
      <c r="G11" s="4">
        <f t="shared" si="2"/>
        <v>7.6923076923076927E-2</v>
      </c>
      <c r="H11" s="4">
        <f t="shared" si="2"/>
        <v>4.6153846153846156E-2</v>
      </c>
      <c r="I11" s="4">
        <f t="shared" si="2"/>
        <v>9.2307692307692313E-2</v>
      </c>
      <c r="J11" s="4">
        <f t="shared" si="2"/>
        <v>1.5384615384615385E-2</v>
      </c>
      <c r="K11" s="4">
        <f t="shared" si="2"/>
        <v>3.0769230769230771E-2</v>
      </c>
      <c r="L11" s="4">
        <f t="shared" si="2"/>
        <v>1.5384615384615385E-2</v>
      </c>
      <c r="M11" s="4">
        <f t="shared" si="2"/>
        <v>0.2153846153846154</v>
      </c>
      <c r="N11" s="2"/>
    </row>
    <row r="12" spans="1:14">
      <c r="A12" s="15" t="s">
        <v>19</v>
      </c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</row>
    <row r="13" spans="1:14">
      <c r="A13" s="2" t="s">
        <v>15</v>
      </c>
      <c r="B13" s="2">
        <f>'[2]Ontario (SMP)'!J90</f>
        <v>17</v>
      </c>
      <c r="C13" s="2">
        <f>'[2]Ontario (SMP)'!K90</f>
        <v>3</v>
      </c>
      <c r="D13" s="2">
        <f>'[2]Ontario (SMP)'!L90</f>
        <v>5</v>
      </c>
      <c r="E13" s="2">
        <f>'[2]Ontario (SMP)'!M90</f>
        <v>8</v>
      </c>
      <c r="F13" s="2">
        <f>'[2]Ontario (SMP)'!N90</f>
        <v>4</v>
      </c>
      <c r="G13" s="2">
        <f>'[2]Ontario (SMP)'!O90</f>
        <v>3</v>
      </c>
      <c r="H13" s="2">
        <f>'[2]Ontario (SMP)'!P90</f>
        <v>10</v>
      </c>
      <c r="I13" s="2">
        <f>'[2]Ontario (SMP)'!Q90</f>
        <v>3</v>
      </c>
      <c r="J13" s="2">
        <f>'[2]Ontario (SMP)'!R90</f>
        <v>13</v>
      </c>
      <c r="K13" s="2">
        <f>'[2]Ontario (SMP)'!S90</f>
        <v>6</v>
      </c>
      <c r="L13" s="2">
        <f>'[2]Ontario (SMP)'!T90</f>
        <v>3</v>
      </c>
      <c r="M13" s="2">
        <f>'[2]Ontario (SMP)'!U90</f>
        <v>13</v>
      </c>
      <c r="N13" s="2">
        <f>SUM(B13:M13)</f>
        <v>88</v>
      </c>
    </row>
    <row r="14" spans="1:14">
      <c r="A14" s="2" t="s">
        <v>16</v>
      </c>
      <c r="B14" s="4">
        <f t="shared" ref="B14:M14" si="3">B13/$N13</f>
        <v>0.19318181818181818</v>
      </c>
      <c r="C14" s="4">
        <f t="shared" si="3"/>
        <v>3.4090909090909088E-2</v>
      </c>
      <c r="D14" s="4">
        <f t="shared" si="3"/>
        <v>5.6818181818181816E-2</v>
      </c>
      <c r="E14" s="4">
        <f t="shared" si="3"/>
        <v>9.0909090909090912E-2</v>
      </c>
      <c r="F14" s="4">
        <f t="shared" si="3"/>
        <v>4.5454545454545456E-2</v>
      </c>
      <c r="G14" s="4">
        <f t="shared" si="3"/>
        <v>3.4090909090909088E-2</v>
      </c>
      <c r="H14" s="4">
        <f t="shared" si="3"/>
        <v>0.11363636363636363</v>
      </c>
      <c r="I14" s="4">
        <f t="shared" si="3"/>
        <v>3.4090909090909088E-2</v>
      </c>
      <c r="J14" s="4">
        <f t="shared" si="3"/>
        <v>0.14772727272727273</v>
      </c>
      <c r="K14" s="4">
        <f t="shared" si="3"/>
        <v>6.8181818181818177E-2</v>
      </c>
      <c r="L14" s="4">
        <f t="shared" si="3"/>
        <v>3.4090909090909088E-2</v>
      </c>
      <c r="M14" s="4">
        <f t="shared" si="3"/>
        <v>0.14772727272727273</v>
      </c>
      <c r="N14" s="2"/>
    </row>
    <row r="15" spans="1:14">
      <c r="A15" s="16" t="s">
        <v>21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</row>
    <row r="16" spans="1:14">
      <c r="A16" s="6" t="s">
        <v>15</v>
      </c>
      <c r="B16" s="6">
        <f>[2]Manitoba!J6</f>
        <v>1</v>
      </c>
      <c r="C16" s="6">
        <f>[2]Manitoba!K6</f>
        <v>0</v>
      </c>
      <c r="D16" s="6">
        <f>[2]Manitoba!L6</f>
        <v>0</v>
      </c>
      <c r="E16" s="6">
        <f>[2]Manitoba!M6</f>
        <v>0</v>
      </c>
      <c r="F16" s="6">
        <f>[2]Manitoba!N6</f>
        <v>0</v>
      </c>
      <c r="G16" s="6">
        <f>[2]Manitoba!O6</f>
        <v>0</v>
      </c>
      <c r="H16" s="6">
        <f>[2]Manitoba!P6</f>
        <v>1</v>
      </c>
      <c r="I16" s="6">
        <f>[2]Manitoba!Q6</f>
        <v>1</v>
      </c>
      <c r="J16" s="6">
        <f>[2]Manitoba!R6</f>
        <v>0</v>
      </c>
      <c r="K16" s="6">
        <f>[2]Manitoba!S6</f>
        <v>0</v>
      </c>
      <c r="L16" s="6">
        <f>[2]Manitoba!T6</f>
        <v>1</v>
      </c>
      <c r="M16" s="6">
        <f>[2]Manitoba!U6</f>
        <v>0</v>
      </c>
      <c r="N16" s="6">
        <f>SUM(B16:M16)</f>
        <v>4</v>
      </c>
    </row>
    <row r="17" spans="1:14">
      <c r="A17" s="6" t="s">
        <v>16</v>
      </c>
      <c r="B17" s="4">
        <f t="shared" ref="B17:M17" si="4">B16/$N16</f>
        <v>0.25</v>
      </c>
      <c r="C17" s="4">
        <f t="shared" si="4"/>
        <v>0</v>
      </c>
      <c r="D17" s="4">
        <f t="shared" si="4"/>
        <v>0</v>
      </c>
      <c r="E17" s="4">
        <f t="shared" si="4"/>
        <v>0</v>
      </c>
      <c r="F17" s="4">
        <f t="shared" si="4"/>
        <v>0</v>
      </c>
      <c r="G17" s="4">
        <f t="shared" si="4"/>
        <v>0</v>
      </c>
      <c r="H17" s="4">
        <f t="shared" si="4"/>
        <v>0.25</v>
      </c>
      <c r="I17" s="4">
        <f t="shared" si="4"/>
        <v>0.25</v>
      </c>
      <c r="J17" s="4">
        <f t="shared" si="4"/>
        <v>0</v>
      </c>
      <c r="K17" s="4">
        <f t="shared" si="4"/>
        <v>0</v>
      </c>
      <c r="L17" s="4">
        <f t="shared" si="4"/>
        <v>0.25</v>
      </c>
      <c r="M17" s="4">
        <f t="shared" si="4"/>
        <v>0</v>
      </c>
      <c r="N17" s="6"/>
    </row>
    <row r="18" spans="1:14">
      <c r="A18" s="5" t="s">
        <v>13</v>
      </c>
      <c r="B18" s="2">
        <f t="shared" ref="B18:M18" si="5">B4+B7+B10+B13</f>
        <v>46</v>
      </c>
      <c r="C18" s="2">
        <f t="shared" si="5"/>
        <v>6</v>
      </c>
      <c r="D18" s="2">
        <f t="shared" si="5"/>
        <v>9</v>
      </c>
      <c r="E18" s="2">
        <f t="shared" si="5"/>
        <v>18</v>
      </c>
      <c r="F18" s="2">
        <f t="shared" si="5"/>
        <v>7</v>
      </c>
      <c r="G18" s="2">
        <f t="shared" si="5"/>
        <v>12</v>
      </c>
      <c r="H18" s="2">
        <f t="shared" si="5"/>
        <v>14</v>
      </c>
      <c r="I18" s="2">
        <f t="shared" si="5"/>
        <v>12</v>
      </c>
      <c r="J18" s="2">
        <f t="shared" si="5"/>
        <v>16</v>
      </c>
      <c r="K18" s="2">
        <f t="shared" si="5"/>
        <v>10</v>
      </c>
      <c r="L18" s="2">
        <f t="shared" si="5"/>
        <v>4</v>
      </c>
      <c r="M18" s="2">
        <f t="shared" si="5"/>
        <v>36</v>
      </c>
      <c r="N18" s="2">
        <f>SUM(N3:N16)</f>
        <v>194</v>
      </c>
    </row>
    <row r="19" spans="1:14">
      <c r="A19" s="5" t="s">
        <v>16</v>
      </c>
      <c r="B19" s="4">
        <f t="shared" ref="B19:N19" si="6">(B18/$N18)</f>
        <v>0.23711340206185566</v>
      </c>
      <c r="C19" s="4">
        <f t="shared" si="6"/>
        <v>3.0927835051546393E-2</v>
      </c>
      <c r="D19" s="4">
        <f t="shared" si="6"/>
        <v>4.6391752577319589E-2</v>
      </c>
      <c r="E19" s="4">
        <f t="shared" si="6"/>
        <v>9.2783505154639179E-2</v>
      </c>
      <c r="F19" s="4">
        <f t="shared" si="6"/>
        <v>3.608247422680412E-2</v>
      </c>
      <c r="G19" s="4">
        <f t="shared" si="6"/>
        <v>6.1855670103092786E-2</v>
      </c>
      <c r="H19" s="4">
        <f t="shared" si="6"/>
        <v>7.2164948453608241E-2</v>
      </c>
      <c r="I19" s="4">
        <f t="shared" si="6"/>
        <v>6.1855670103092786E-2</v>
      </c>
      <c r="J19" s="4">
        <f t="shared" si="6"/>
        <v>8.247422680412371E-2</v>
      </c>
      <c r="K19" s="4">
        <f t="shared" si="6"/>
        <v>5.1546391752577317E-2</v>
      </c>
      <c r="L19" s="4">
        <f t="shared" si="6"/>
        <v>2.0618556701030927E-2</v>
      </c>
      <c r="M19" s="4">
        <f t="shared" si="6"/>
        <v>0.18556701030927836</v>
      </c>
      <c r="N19" s="4">
        <f t="shared" si="6"/>
        <v>1</v>
      </c>
    </row>
  </sheetData>
  <mergeCells count="6">
    <mergeCell ref="A15:N15"/>
    <mergeCell ref="A1:N1"/>
    <mergeCell ref="A3:N3"/>
    <mergeCell ref="A6:N6"/>
    <mergeCell ref="A9:N9"/>
    <mergeCell ref="A12:N12"/>
  </mergeCells>
  <pageMargins left="0.7" right="0.7" top="0.75" bottom="0.75" header="0.511811023622047" footer="0.511811023622047"/>
  <pageSetup scale="40" orientation="portrait" horizontalDpi="300" verticalDpi="30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N25"/>
  <sheetViews>
    <sheetView topLeftCell="A30" zoomScale="90" zoomScaleNormal="90" workbookViewId="0">
      <selection activeCell="A58" sqref="A58"/>
    </sheetView>
  </sheetViews>
  <sheetFormatPr defaultColWidth="9.109375" defaultRowHeight="14.4"/>
  <cols>
    <col min="1" max="1" width="11.6640625" style="7" customWidth="1"/>
    <col min="2" max="2" width="21" style="7" customWidth="1"/>
    <col min="3" max="3" width="17.44140625" style="7" customWidth="1"/>
    <col min="4" max="4" width="14.44140625" style="7" customWidth="1"/>
    <col min="5" max="5" width="17.44140625" style="7" customWidth="1"/>
    <col min="6" max="6" width="15.5546875" style="7" customWidth="1"/>
    <col min="7" max="7" width="10.33203125" style="7" customWidth="1"/>
    <col min="8" max="8" width="9.88671875" style="7" customWidth="1"/>
    <col min="9" max="9" width="15.33203125" style="7" customWidth="1"/>
    <col min="10" max="10" width="16.44140625" style="7" customWidth="1"/>
    <col min="11" max="11" width="15.109375" style="7" customWidth="1"/>
    <col min="12" max="12" width="16.44140625" style="7" customWidth="1"/>
    <col min="13" max="13" width="20" style="7" customWidth="1"/>
    <col min="14" max="16384" width="9.109375" style="7"/>
  </cols>
  <sheetData>
    <row r="1" spans="1:14" ht="17.399999999999999" customHeight="1">
      <c r="A1" s="14" t="s">
        <v>22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14" ht="15.6">
      <c r="A2" s="2"/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</row>
    <row r="3" spans="1:14" ht="15.6">
      <c r="A3" s="15" t="s">
        <v>23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</row>
    <row r="4" spans="1:14" ht="15.6">
      <c r="A4" s="2" t="s">
        <v>15</v>
      </c>
      <c r="B4" s="2">
        <f>'[3]Prince Edward Island (SMP)'!J6</f>
        <v>0</v>
      </c>
      <c r="C4" s="2">
        <f>'[3]Prince Edward Island (SMP)'!K6</f>
        <v>0</v>
      </c>
      <c r="D4" s="2">
        <f>'[3]Prince Edward Island (SMP)'!L6</f>
        <v>0</v>
      </c>
      <c r="E4" s="2">
        <f>'[3]Prince Edward Island (SMP)'!M6</f>
        <v>2</v>
      </c>
      <c r="F4" s="2">
        <f>'[3]Prince Edward Island (SMP)'!N6</f>
        <v>0</v>
      </c>
      <c r="G4" s="2">
        <f>'[3]Prince Edward Island (SMP)'!O6</f>
        <v>1</v>
      </c>
      <c r="H4" s="2">
        <f>'[3]Prince Edward Island (SMP)'!P6</f>
        <v>0</v>
      </c>
      <c r="I4" s="2">
        <f>'[3]Prince Edward Island (SMP)'!Q6</f>
        <v>0</v>
      </c>
      <c r="J4" s="2">
        <f>'[3]Prince Edward Island (SMP)'!R6</f>
        <v>0</v>
      </c>
      <c r="K4" s="2">
        <f>'[3]Prince Edward Island (SMP)'!S6</f>
        <v>0</v>
      </c>
      <c r="L4" s="2">
        <f>'[3]Prince Edward Island (SMP)'!T6</f>
        <v>0</v>
      </c>
      <c r="M4" s="2">
        <f>'[3]Prince Edward Island (SMP)'!U6</f>
        <v>1</v>
      </c>
      <c r="N4" s="2">
        <f>SUM(B4:M4)</f>
        <v>4</v>
      </c>
    </row>
    <row r="5" spans="1:14" ht="15.6">
      <c r="A5" s="2" t="s">
        <v>16</v>
      </c>
      <c r="B5" s="4">
        <f t="shared" ref="B5:M5" si="0">B4/$N4</f>
        <v>0</v>
      </c>
      <c r="C5" s="4">
        <f t="shared" si="0"/>
        <v>0</v>
      </c>
      <c r="D5" s="4">
        <f t="shared" si="0"/>
        <v>0</v>
      </c>
      <c r="E5" s="4">
        <f t="shared" si="0"/>
        <v>0.5</v>
      </c>
      <c r="F5" s="4">
        <f t="shared" si="0"/>
        <v>0</v>
      </c>
      <c r="G5" s="4">
        <f t="shared" si="0"/>
        <v>0.25</v>
      </c>
      <c r="H5" s="4">
        <f t="shared" si="0"/>
        <v>0</v>
      </c>
      <c r="I5" s="4">
        <f t="shared" si="0"/>
        <v>0</v>
      </c>
      <c r="J5" s="4">
        <f t="shared" si="0"/>
        <v>0</v>
      </c>
      <c r="K5" s="4">
        <f t="shared" si="0"/>
        <v>0</v>
      </c>
      <c r="L5" s="4">
        <f t="shared" si="0"/>
        <v>0</v>
      </c>
      <c r="M5" s="4">
        <f t="shared" si="0"/>
        <v>0.25</v>
      </c>
      <c r="N5" s="2"/>
    </row>
    <row r="6" spans="1:14" ht="15.6">
      <c r="A6" s="15" t="s">
        <v>14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14" ht="15.6">
      <c r="A7" s="2" t="s">
        <v>15</v>
      </c>
      <c r="B7" s="2">
        <f>'[3]Nova Scotia (SMP)'!J23</f>
        <v>6</v>
      </c>
      <c r="C7" s="2">
        <f>'[3]Nova Scotia (SMP)'!K23</f>
        <v>0</v>
      </c>
      <c r="D7" s="2">
        <f>'[3]Nova Scotia (SMP)'!L23</f>
        <v>3</v>
      </c>
      <c r="E7" s="2">
        <f>'[3]Nova Scotia (SMP)'!M23</f>
        <v>1</v>
      </c>
      <c r="F7" s="2">
        <f>'[3]Nova Scotia (SMP)'!N23</f>
        <v>1</v>
      </c>
      <c r="G7" s="2">
        <f>'[3]Nova Scotia (SMP)'!O23</f>
        <v>1</v>
      </c>
      <c r="H7" s="2">
        <f>'[3]Nova Scotia (SMP)'!P23</f>
        <v>1</v>
      </c>
      <c r="I7" s="2">
        <f>'[3]Nova Scotia (SMP)'!Q23</f>
        <v>0</v>
      </c>
      <c r="J7" s="2">
        <f>'[3]Nova Scotia (SMP)'!R23</f>
        <v>2</v>
      </c>
      <c r="K7" s="2">
        <f>'[3]Nova Scotia (SMP)'!S23</f>
        <v>0</v>
      </c>
      <c r="L7" s="2">
        <f>'[3]Nova Scotia (SMP)'!T23</f>
        <v>1</v>
      </c>
      <c r="M7" s="2">
        <f>'[3]Nova Scotia (SMP)'!U23</f>
        <v>5</v>
      </c>
      <c r="N7" s="2">
        <f>SUM(B7:M7)</f>
        <v>21</v>
      </c>
    </row>
    <row r="8" spans="1:14" ht="15.6">
      <c r="A8" s="2" t="s">
        <v>16</v>
      </c>
      <c r="B8" s="4">
        <f t="shared" ref="B8:M8" si="1">B7/$N7</f>
        <v>0.2857142857142857</v>
      </c>
      <c r="C8" s="4">
        <f t="shared" si="1"/>
        <v>0</v>
      </c>
      <c r="D8" s="4">
        <f t="shared" si="1"/>
        <v>0.14285714285714285</v>
      </c>
      <c r="E8" s="4">
        <f t="shared" si="1"/>
        <v>4.7619047619047616E-2</v>
      </c>
      <c r="F8" s="4">
        <f t="shared" si="1"/>
        <v>4.7619047619047616E-2</v>
      </c>
      <c r="G8" s="4">
        <f t="shared" si="1"/>
        <v>4.7619047619047616E-2</v>
      </c>
      <c r="H8" s="4">
        <f t="shared" si="1"/>
        <v>4.7619047619047616E-2</v>
      </c>
      <c r="I8" s="4">
        <f t="shared" si="1"/>
        <v>0</v>
      </c>
      <c r="J8" s="4">
        <f t="shared" si="1"/>
        <v>9.5238095238095233E-2</v>
      </c>
      <c r="K8" s="4">
        <f t="shared" si="1"/>
        <v>0</v>
      </c>
      <c r="L8" s="4">
        <f t="shared" si="1"/>
        <v>4.7619047619047616E-2</v>
      </c>
      <c r="M8" s="4">
        <f t="shared" si="1"/>
        <v>0.23809523809523808</v>
      </c>
      <c r="N8" s="2"/>
    </row>
    <row r="9" spans="1:14" ht="15.6">
      <c r="A9" s="15" t="s">
        <v>17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</row>
    <row r="10" spans="1:14" ht="15.6">
      <c r="A10" s="2" t="s">
        <v>15</v>
      </c>
      <c r="B10" s="2">
        <f>'[3]New Brunswick (SMP)'!J18</f>
        <v>6</v>
      </c>
      <c r="C10" s="2">
        <f>'[3]New Brunswick (SMP)'!K18</f>
        <v>1</v>
      </c>
      <c r="D10" s="2">
        <f>'[3]New Brunswick (SMP)'!L18</f>
        <v>0</v>
      </c>
      <c r="E10" s="2">
        <f>'[3]New Brunswick (SMP)'!M18</f>
        <v>0</v>
      </c>
      <c r="F10" s="2">
        <f>'[3]New Brunswick (SMP)'!N18</f>
        <v>0</v>
      </c>
      <c r="G10" s="2">
        <f>'[3]New Brunswick (SMP)'!O18</f>
        <v>0</v>
      </c>
      <c r="H10" s="2">
        <f>'[3]New Brunswick (SMP)'!P18</f>
        <v>0</v>
      </c>
      <c r="I10" s="2">
        <f>'[3]New Brunswick (SMP)'!Q18</f>
        <v>1</v>
      </c>
      <c r="J10" s="2">
        <f>'[3]New Brunswick (SMP)'!R18</f>
        <v>1</v>
      </c>
      <c r="K10" s="2">
        <f>'[3]New Brunswick (SMP)'!S18</f>
        <v>1</v>
      </c>
      <c r="L10" s="2">
        <f>'[3]New Brunswick (SMP)'!T18</f>
        <v>0</v>
      </c>
      <c r="M10" s="2">
        <f>'[3]New Brunswick (SMP)'!U18</f>
        <v>6</v>
      </c>
      <c r="N10" s="2">
        <f>SUM(B10:M10)</f>
        <v>16</v>
      </c>
    </row>
    <row r="11" spans="1:14" ht="15.6">
      <c r="A11" s="2" t="s">
        <v>16</v>
      </c>
      <c r="B11" s="4">
        <f t="shared" ref="B11:M11" si="2">B10/$N10</f>
        <v>0.375</v>
      </c>
      <c r="C11" s="4">
        <f t="shared" si="2"/>
        <v>6.25E-2</v>
      </c>
      <c r="D11" s="4">
        <f t="shared" si="2"/>
        <v>0</v>
      </c>
      <c r="E11" s="4">
        <f t="shared" si="2"/>
        <v>0</v>
      </c>
      <c r="F11" s="4">
        <f t="shared" si="2"/>
        <v>0</v>
      </c>
      <c r="G11" s="4">
        <f t="shared" si="2"/>
        <v>0</v>
      </c>
      <c r="H11" s="4">
        <f t="shared" si="2"/>
        <v>0</v>
      </c>
      <c r="I11" s="4">
        <f t="shared" si="2"/>
        <v>6.25E-2</v>
      </c>
      <c r="J11" s="4">
        <f t="shared" si="2"/>
        <v>6.25E-2</v>
      </c>
      <c r="K11" s="4">
        <f t="shared" si="2"/>
        <v>6.25E-2</v>
      </c>
      <c r="L11" s="4">
        <f t="shared" si="2"/>
        <v>0</v>
      </c>
      <c r="M11" s="4">
        <f t="shared" si="2"/>
        <v>0.375</v>
      </c>
      <c r="N11" s="2"/>
    </row>
    <row r="12" spans="1:14" ht="15.6">
      <c r="A12" s="15" t="s">
        <v>18</v>
      </c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</row>
    <row r="13" spans="1:14" ht="15.6">
      <c r="A13" s="2" t="s">
        <v>15</v>
      </c>
      <c r="B13" s="2">
        <f>[3]Quebec!J67</f>
        <v>22</v>
      </c>
      <c r="C13" s="2">
        <f>[3]Quebec!K67</f>
        <v>4</v>
      </c>
      <c r="D13" s="2">
        <f>[3]Quebec!L67</f>
        <v>3</v>
      </c>
      <c r="E13" s="2">
        <f>[3]Quebec!M67</f>
        <v>5</v>
      </c>
      <c r="F13" s="2">
        <f>[3]Quebec!N67</f>
        <v>3</v>
      </c>
      <c r="G13" s="2">
        <f>[3]Quebec!O67</f>
        <v>5</v>
      </c>
      <c r="H13" s="2">
        <f>[3]Quebec!P67</f>
        <v>2</v>
      </c>
      <c r="I13" s="2">
        <f>[3]Quebec!Q67</f>
        <v>3</v>
      </c>
      <c r="J13" s="2">
        <f>[3]Quebec!R67</f>
        <v>1</v>
      </c>
      <c r="K13" s="2">
        <f>[3]Quebec!S67</f>
        <v>2</v>
      </c>
      <c r="L13" s="2">
        <f>[3]Quebec!T67</f>
        <v>2</v>
      </c>
      <c r="M13" s="2">
        <f>[3]Quebec!U67</f>
        <v>13</v>
      </c>
      <c r="N13" s="2">
        <f>SUM(B13:M13)</f>
        <v>65</v>
      </c>
    </row>
    <row r="14" spans="1:14" ht="15.6">
      <c r="A14" s="2" t="s">
        <v>16</v>
      </c>
      <c r="B14" s="4">
        <f t="shared" ref="B14:M14" si="3">B13/$N13</f>
        <v>0.33846153846153848</v>
      </c>
      <c r="C14" s="4">
        <f t="shared" si="3"/>
        <v>6.1538461538461542E-2</v>
      </c>
      <c r="D14" s="4">
        <f t="shared" si="3"/>
        <v>4.6153846153846156E-2</v>
      </c>
      <c r="E14" s="4">
        <f t="shared" si="3"/>
        <v>7.6923076923076927E-2</v>
      </c>
      <c r="F14" s="4">
        <f t="shared" si="3"/>
        <v>4.6153846153846156E-2</v>
      </c>
      <c r="G14" s="4">
        <f t="shared" si="3"/>
        <v>7.6923076923076927E-2</v>
      </c>
      <c r="H14" s="4">
        <f t="shared" si="3"/>
        <v>3.0769230769230771E-2</v>
      </c>
      <c r="I14" s="4">
        <f t="shared" si="3"/>
        <v>4.6153846153846156E-2</v>
      </c>
      <c r="J14" s="4">
        <f t="shared" si="3"/>
        <v>1.5384615384615385E-2</v>
      </c>
      <c r="K14" s="4">
        <f t="shared" si="3"/>
        <v>3.0769230769230771E-2</v>
      </c>
      <c r="L14" s="4">
        <f t="shared" si="3"/>
        <v>3.0769230769230771E-2</v>
      </c>
      <c r="M14" s="4">
        <f t="shared" si="3"/>
        <v>0.2</v>
      </c>
      <c r="N14" s="2"/>
    </row>
    <row r="15" spans="1:14" ht="15.6">
      <c r="A15" s="15" t="s">
        <v>19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</row>
    <row r="16" spans="1:14" ht="15.6">
      <c r="A16" s="2" t="s">
        <v>15</v>
      </c>
      <c r="B16" s="2">
        <f>'[3]Ontario (SMP)'!K95</f>
        <v>0</v>
      </c>
      <c r="C16" s="2">
        <f>'[3]Ontario (SMP)'!L95</f>
        <v>0</v>
      </c>
      <c r="D16" s="2">
        <f>'[3]Ontario (SMP)'!M95</f>
        <v>0</v>
      </c>
      <c r="E16" s="2">
        <f>'[3]Ontario (SMP)'!N95</f>
        <v>0</v>
      </c>
      <c r="F16" s="2">
        <f>'[3]Ontario (SMP)'!O95</f>
        <v>0</v>
      </c>
      <c r="G16" s="2">
        <f>'[3]Ontario (SMP)'!P95</f>
        <v>0</v>
      </c>
      <c r="H16" s="2">
        <f>'[3]Ontario (SMP)'!Q95</f>
        <v>21</v>
      </c>
      <c r="I16" s="2">
        <f>'[3]Ontario (SMP)'!R95</f>
        <v>17</v>
      </c>
      <c r="J16" s="2">
        <f>'[3]Ontario (SMP)'!S95</f>
        <v>13</v>
      </c>
      <c r="K16" s="2">
        <f>'[3]Ontario (SMP)'!T95</f>
        <v>14</v>
      </c>
      <c r="L16" s="2">
        <f>'[3]Ontario (SMP)'!U95</f>
        <v>13</v>
      </c>
      <c r="M16" s="2">
        <f>'[3]Ontario (SMP)'!V95</f>
        <v>14</v>
      </c>
      <c r="N16" s="2">
        <f>SUM(B16:M16)</f>
        <v>92</v>
      </c>
    </row>
    <row r="17" spans="1:14" ht="15.6">
      <c r="A17" s="2" t="s">
        <v>16</v>
      </c>
      <c r="B17" s="4">
        <f t="shared" ref="B17:M17" si="4">B16/$N16</f>
        <v>0</v>
      </c>
      <c r="C17" s="4">
        <f t="shared" si="4"/>
        <v>0</v>
      </c>
      <c r="D17" s="4">
        <f t="shared" si="4"/>
        <v>0</v>
      </c>
      <c r="E17" s="4">
        <f t="shared" si="4"/>
        <v>0</v>
      </c>
      <c r="F17" s="4">
        <f t="shared" si="4"/>
        <v>0</v>
      </c>
      <c r="G17" s="4">
        <f t="shared" si="4"/>
        <v>0</v>
      </c>
      <c r="H17" s="4">
        <f t="shared" si="4"/>
        <v>0.22826086956521738</v>
      </c>
      <c r="I17" s="4">
        <f t="shared" si="4"/>
        <v>0.18478260869565216</v>
      </c>
      <c r="J17" s="4">
        <f t="shared" si="4"/>
        <v>0.14130434782608695</v>
      </c>
      <c r="K17" s="4">
        <f t="shared" si="4"/>
        <v>0.15217391304347827</v>
      </c>
      <c r="L17" s="4">
        <f t="shared" si="4"/>
        <v>0.14130434782608695</v>
      </c>
      <c r="M17" s="4">
        <f t="shared" si="4"/>
        <v>0.15217391304347827</v>
      </c>
      <c r="N17" s="2"/>
    </row>
    <row r="18" spans="1:14" ht="15.6">
      <c r="A18" s="15" t="s">
        <v>21</v>
      </c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</row>
    <row r="19" spans="1:14" ht="15.6">
      <c r="A19" s="2" t="s">
        <v>15</v>
      </c>
      <c r="B19" s="2">
        <f>[3]Manitoba!J7</f>
        <v>1</v>
      </c>
      <c r="C19" s="2">
        <f>[3]Manitoba!K7</f>
        <v>0</v>
      </c>
      <c r="D19" s="2">
        <f>[3]Manitoba!L7</f>
        <v>0</v>
      </c>
      <c r="E19" s="2">
        <f>[3]Manitoba!M7</f>
        <v>0</v>
      </c>
      <c r="F19" s="2">
        <f>[3]Manitoba!N7</f>
        <v>0</v>
      </c>
      <c r="G19" s="2">
        <f>[3]Manitoba!O7</f>
        <v>0</v>
      </c>
      <c r="H19" s="2">
        <f>[3]Manitoba!P7</f>
        <v>2</v>
      </c>
      <c r="I19" s="2">
        <f>[3]Manitoba!Q7</f>
        <v>0</v>
      </c>
      <c r="J19" s="2">
        <f>[3]Manitoba!R7</f>
        <v>1</v>
      </c>
      <c r="K19" s="2">
        <f>[3]Manitoba!S7</f>
        <v>1</v>
      </c>
      <c r="L19" s="2">
        <f>[3]Manitoba!T7</f>
        <v>0</v>
      </c>
      <c r="M19" s="2">
        <f>[3]Manitoba!U7</f>
        <v>0</v>
      </c>
      <c r="N19" s="2">
        <f>SUM(B19:M19)</f>
        <v>5</v>
      </c>
    </row>
    <row r="20" spans="1:14" ht="15.6">
      <c r="A20" s="2" t="s">
        <v>16</v>
      </c>
      <c r="B20" s="4">
        <f t="shared" ref="B20:M20" si="5">B19/$N19</f>
        <v>0.2</v>
      </c>
      <c r="C20" s="4">
        <f t="shared" si="5"/>
        <v>0</v>
      </c>
      <c r="D20" s="4">
        <f t="shared" si="5"/>
        <v>0</v>
      </c>
      <c r="E20" s="4">
        <f t="shared" si="5"/>
        <v>0</v>
      </c>
      <c r="F20" s="4">
        <f t="shared" si="5"/>
        <v>0</v>
      </c>
      <c r="G20" s="4">
        <f t="shared" si="5"/>
        <v>0</v>
      </c>
      <c r="H20" s="4">
        <f t="shared" si="5"/>
        <v>0.4</v>
      </c>
      <c r="I20" s="4">
        <f t="shared" si="5"/>
        <v>0</v>
      </c>
      <c r="J20" s="4">
        <f t="shared" si="5"/>
        <v>0.2</v>
      </c>
      <c r="K20" s="4">
        <f t="shared" si="5"/>
        <v>0.2</v>
      </c>
      <c r="L20" s="4">
        <f t="shared" si="5"/>
        <v>0</v>
      </c>
      <c r="M20" s="4">
        <f t="shared" si="5"/>
        <v>0</v>
      </c>
      <c r="N20" s="2"/>
    </row>
    <row r="21" spans="1:14" ht="15.6">
      <c r="A21" s="15" t="s">
        <v>24</v>
      </c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</row>
    <row r="22" spans="1:14" ht="15.6">
      <c r="A22" s="2" t="s">
        <v>15</v>
      </c>
      <c r="B22" s="2">
        <f>'[3]British Columbia (SMP)'!J8</f>
        <v>2</v>
      </c>
      <c r="C22" s="2">
        <f>'[3]British Columbia (SMP)'!K8</f>
        <v>0</v>
      </c>
      <c r="D22" s="2">
        <f>'[3]British Columbia (SMP)'!L8</f>
        <v>0</v>
      </c>
      <c r="E22" s="2">
        <f>'[3]British Columbia (SMP)'!M8</f>
        <v>0</v>
      </c>
      <c r="F22" s="2">
        <f>'[3]British Columbia (SMP)'!N8</f>
        <v>1</v>
      </c>
      <c r="G22" s="2">
        <f>'[3]British Columbia (SMP)'!O8</f>
        <v>0</v>
      </c>
      <c r="H22" s="2">
        <f>'[3]British Columbia (SMP)'!P8</f>
        <v>0</v>
      </c>
      <c r="I22" s="2">
        <f>'[3]British Columbia (SMP)'!Q8</f>
        <v>0</v>
      </c>
      <c r="J22" s="2">
        <f>'[3]British Columbia (SMP)'!R8</f>
        <v>1</v>
      </c>
      <c r="K22" s="2">
        <f>'[3]British Columbia (SMP)'!S8</f>
        <v>0</v>
      </c>
      <c r="L22" s="2">
        <f>'[3]British Columbia (SMP)'!T8</f>
        <v>1</v>
      </c>
      <c r="M22" s="2">
        <f>'[3]British Columbia (SMP)'!U8</f>
        <v>1</v>
      </c>
      <c r="N22" s="2">
        <f>SUM(B22:M22)</f>
        <v>6</v>
      </c>
    </row>
    <row r="23" spans="1:14" ht="15.6">
      <c r="A23" s="2" t="s">
        <v>16</v>
      </c>
      <c r="B23" s="4">
        <f t="shared" ref="B23:M23" si="6">B22/$N22</f>
        <v>0.33333333333333331</v>
      </c>
      <c r="C23" s="4">
        <f t="shared" si="6"/>
        <v>0</v>
      </c>
      <c r="D23" s="4">
        <f t="shared" si="6"/>
        <v>0</v>
      </c>
      <c r="E23" s="4">
        <f t="shared" si="6"/>
        <v>0</v>
      </c>
      <c r="F23" s="4">
        <f t="shared" si="6"/>
        <v>0.16666666666666666</v>
      </c>
      <c r="G23" s="4">
        <f t="shared" si="6"/>
        <v>0</v>
      </c>
      <c r="H23" s="4">
        <f t="shared" si="6"/>
        <v>0</v>
      </c>
      <c r="I23" s="4">
        <f t="shared" si="6"/>
        <v>0</v>
      </c>
      <c r="J23" s="4">
        <f t="shared" si="6"/>
        <v>0.16666666666666666</v>
      </c>
      <c r="K23" s="4">
        <f t="shared" si="6"/>
        <v>0</v>
      </c>
      <c r="L23" s="4">
        <f t="shared" si="6"/>
        <v>0.16666666666666666</v>
      </c>
      <c r="M23" s="4">
        <f t="shared" si="6"/>
        <v>0.16666666666666666</v>
      </c>
      <c r="N23" s="2"/>
    </row>
    <row r="24" spans="1:14" ht="15.6">
      <c r="A24" s="5" t="s">
        <v>13</v>
      </c>
      <c r="B24" s="2">
        <f t="shared" ref="B24:M24" si="7">B4+B7+B10+B13+B16+B19+B22</f>
        <v>37</v>
      </c>
      <c r="C24" s="2">
        <f t="shared" si="7"/>
        <v>5</v>
      </c>
      <c r="D24" s="2">
        <f t="shared" si="7"/>
        <v>6</v>
      </c>
      <c r="E24" s="2">
        <f t="shared" si="7"/>
        <v>8</v>
      </c>
      <c r="F24" s="2">
        <f t="shared" si="7"/>
        <v>5</v>
      </c>
      <c r="G24" s="2">
        <f t="shared" si="7"/>
        <v>7</v>
      </c>
      <c r="H24" s="2">
        <f t="shared" si="7"/>
        <v>26</v>
      </c>
      <c r="I24" s="2">
        <f t="shared" si="7"/>
        <v>21</v>
      </c>
      <c r="J24" s="2">
        <f t="shared" si="7"/>
        <v>19</v>
      </c>
      <c r="K24" s="2">
        <f t="shared" si="7"/>
        <v>18</v>
      </c>
      <c r="L24" s="2">
        <f t="shared" si="7"/>
        <v>17</v>
      </c>
      <c r="M24" s="2">
        <f t="shared" si="7"/>
        <v>40</v>
      </c>
      <c r="N24" s="2">
        <f>SUM(N3:N22)</f>
        <v>209</v>
      </c>
    </row>
    <row r="25" spans="1:14" ht="15.6">
      <c r="A25" s="5" t="s">
        <v>16</v>
      </c>
      <c r="B25" s="4">
        <f t="shared" ref="B25:N25" si="8">(B24/$N24)</f>
        <v>0.17703349282296652</v>
      </c>
      <c r="C25" s="4">
        <f t="shared" si="8"/>
        <v>2.3923444976076555E-2</v>
      </c>
      <c r="D25" s="4">
        <f t="shared" si="8"/>
        <v>2.8708133971291867E-2</v>
      </c>
      <c r="E25" s="4">
        <f t="shared" si="8"/>
        <v>3.8277511961722487E-2</v>
      </c>
      <c r="F25" s="4">
        <f t="shared" si="8"/>
        <v>2.3923444976076555E-2</v>
      </c>
      <c r="G25" s="4">
        <f t="shared" si="8"/>
        <v>3.3492822966507178E-2</v>
      </c>
      <c r="H25" s="4">
        <f t="shared" si="8"/>
        <v>0.12440191387559808</v>
      </c>
      <c r="I25" s="4">
        <f t="shared" si="8"/>
        <v>0.10047846889952153</v>
      </c>
      <c r="J25" s="4">
        <f t="shared" si="8"/>
        <v>9.0909090909090912E-2</v>
      </c>
      <c r="K25" s="4">
        <f t="shared" si="8"/>
        <v>8.6124401913875603E-2</v>
      </c>
      <c r="L25" s="4">
        <f t="shared" si="8"/>
        <v>8.1339712918660281E-2</v>
      </c>
      <c r="M25" s="4">
        <f t="shared" si="8"/>
        <v>0.19138755980861244</v>
      </c>
      <c r="N25" s="4">
        <f t="shared" si="8"/>
        <v>1</v>
      </c>
    </row>
  </sheetData>
  <mergeCells count="8">
    <mergeCell ref="A15:N15"/>
    <mergeCell ref="A18:N18"/>
    <mergeCell ref="A21:N21"/>
    <mergeCell ref="A1:N1"/>
    <mergeCell ref="A3:N3"/>
    <mergeCell ref="A6:N6"/>
    <mergeCell ref="A9:N9"/>
    <mergeCell ref="A12:N12"/>
  </mergeCells>
  <pageMargins left="0.7" right="0.7" top="0.75" bottom="0.75" header="0.511811023622047" footer="0.511811023622047"/>
  <pageSetup orientation="portrait" horizontalDpi="300" verticalDpi="30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N26"/>
  <sheetViews>
    <sheetView topLeftCell="A28" zoomScale="90" zoomScaleNormal="90" workbookViewId="0">
      <selection activeCell="O27" sqref="O27"/>
    </sheetView>
  </sheetViews>
  <sheetFormatPr defaultColWidth="9.109375" defaultRowHeight="14.4"/>
  <cols>
    <col min="1" max="1" width="11.6640625" style="7" customWidth="1"/>
    <col min="2" max="2" width="21" style="7" customWidth="1"/>
    <col min="3" max="3" width="17.44140625" style="7" customWidth="1"/>
    <col min="4" max="4" width="14.44140625" style="7" customWidth="1"/>
    <col min="5" max="5" width="17.44140625" style="7" customWidth="1"/>
    <col min="6" max="6" width="15.5546875" style="7" customWidth="1"/>
    <col min="7" max="7" width="10.33203125" style="7" customWidth="1"/>
    <col min="8" max="8" width="9.88671875" style="7" customWidth="1"/>
    <col min="9" max="9" width="15.33203125" style="7" customWidth="1"/>
    <col min="10" max="10" width="16.44140625" style="7" customWidth="1"/>
    <col min="11" max="11" width="15.109375" style="7" customWidth="1"/>
    <col min="12" max="12" width="16.44140625" style="7" customWidth="1"/>
    <col min="13" max="13" width="20" style="7" customWidth="1"/>
    <col min="14" max="16384" width="9.109375" style="7"/>
  </cols>
  <sheetData>
    <row r="1" spans="1:14" ht="17.399999999999999" customHeight="1">
      <c r="A1" s="14" t="s">
        <v>25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14" ht="15.6">
      <c r="A2" s="2"/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</row>
    <row r="3" spans="1:14" ht="15.6">
      <c r="A3" s="15" t="s">
        <v>23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</row>
    <row r="4" spans="1:14" ht="15.6">
      <c r="A4" s="2" t="s">
        <v>15</v>
      </c>
      <c r="B4" s="2">
        <f>'[4]Prince Edward Island'!J7</f>
        <v>0</v>
      </c>
      <c r="C4" s="2">
        <f>'[4]Prince Edward Island'!K7</f>
        <v>0</v>
      </c>
      <c r="D4" s="2">
        <f>'[4]Prince Edward Island'!L7</f>
        <v>0</v>
      </c>
      <c r="E4" s="2">
        <f>'[4]Prince Edward Island'!M7</f>
        <v>0</v>
      </c>
      <c r="F4" s="2">
        <f>'[4]Prince Edward Island'!N7</f>
        <v>1</v>
      </c>
      <c r="G4" s="2">
        <f>'[4]Prince Edward Island'!O7</f>
        <v>2</v>
      </c>
      <c r="H4" s="2">
        <f>'[4]Prince Edward Island'!P7</f>
        <v>1</v>
      </c>
      <c r="I4" s="2">
        <f>'[4]Prince Edward Island'!Q7</f>
        <v>1</v>
      </c>
      <c r="J4" s="2">
        <f>'[4]Prince Edward Island'!R7</f>
        <v>0</v>
      </c>
      <c r="K4" s="2">
        <f>'[4]Prince Edward Island'!S7</f>
        <v>0</v>
      </c>
      <c r="L4" s="2">
        <f>'[4]Prince Edward Island'!T7</f>
        <v>0</v>
      </c>
      <c r="M4" s="2">
        <f>'[4]Prince Edward Island'!U7</f>
        <v>0</v>
      </c>
      <c r="N4" s="2">
        <f>SUM(B4:M4)</f>
        <v>5</v>
      </c>
    </row>
    <row r="5" spans="1:14" ht="15.6">
      <c r="A5" s="2" t="s">
        <v>16</v>
      </c>
      <c r="B5" s="4">
        <f t="shared" ref="B5:M5" si="0">B4/$N4</f>
        <v>0</v>
      </c>
      <c r="C5" s="4">
        <f t="shared" si="0"/>
        <v>0</v>
      </c>
      <c r="D5" s="4">
        <f t="shared" si="0"/>
        <v>0</v>
      </c>
      <c r="E5" s="4">
        <f t="shared" si="0"/>
        <v>0</v>
      </c>
      <c r="F5" s="4">
        <f t="shared" si="0"/>
        <v>0.2</v>
      </c>
      <c r="G5" s="4">
        <f t="shared" si="0"/>
        <v>0.4</v>
      </c>
      <c r="H5" s="4">
        <f t="shared" si="0"/>
        <v>0.2</v>
      </c>
      <c r="I5" s="4">
        <f t="shared" si="0"/>
        <v>0.2</v>
      </c>
      <c r="J5" s="4">
        <f t="shared" si="0"/>
        <v>0</v>
      </c>
      <c r="K5" s="4">
        <f t="shared" si="0"/>
        <v>0</v>
      </c>
      <c r="L5" s="4">
        <f t="shared" si="0"/>
        <v>0</v>
      </c>
      <c r="M5" s="4">
        <f t="shared" si="0"/>
        <v>0</v>
      </c>
      <c r="N5" s="2"/>
    </row>
    <row r="6" spans="1:14" ht="15.6">
      <c r="A6" s="15" t="s">
        <v>14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14" ht="15.6">
      <c r="A7" s="2" t="s">
        <v>15</v>
      </c>
      <c r="B7" s="2">
        <f>'[4]Nova Scotia (SMP)'!J22</f>
        <v>3</v>
      </c>
      <c r="C7" s="2">
        <f>'[4]Nova Scotia (SMP)'!K22</f>
        <v>5</v>
      </c>
      <c r="D7" s="2">
        <f>'[4]Nova Scotia (SMP)'!L22</f>
        <v>0</v>
      </c>
      <c r="E7" s="2">
        <f>'[4]Nova Scotia (SMP)'!M22</f>
        <v>2</v>
      </c>
      <c r="F7" s="2">
        <f>'[4]Nova Scotia (SMP)'!N22</f>
        <v>0</v>
      </c>
      <c r="G7" s="2">
        <f>'[4]Nova Scotia (SMP)'!O22</f>
        <v>3</v>
      </c>
      <c r="H7" s="2">
        <f>'[4]Nova Scotia (SMP)'!P22</f>
        <v>0</v>
      </c>
      <c r="I7" s="2">
        <f>'[4]Nova Scotia (SMP)'!Q22</f>
        <v>0</v>
      </c>
      <c r="J7" s="2">
        <f>'[4]Nova Scotia (SMP)'!R22</f>
        <v>2</v>
      </c>
      <c r="K7" s="2">
        <f>'[4]Nova Scotia (SMP)'!S22</f>
        <v>0</v>
      </c>
      <c r="L7" s="2">
        <f>'[4]Nova Scotia (SMP)'!T22</f>
        <v>1</v>
      </c>
      <c r="M7" s="2">
        <f>'[4]Nova Scotia (SMP)'!U22</f>
        <v>4</v>
      </c>
      <c r="N7" s="2">
        <f>SUM(B7:M7)</f>
        <v>20</v>
      </c>
    </row>
    <row r="8" spans="1:14" ht="15.6">
      <c r="A8" s="2" t="s">
        <v>16</v>
      </c>
      <c r="B8" s="4">
        <f t="shared" ref="B8:M8" si="1">B7/$N7</f>
        <v>0.15</v>
      </c>
      <c r="C8" s="4">
        <f t="shared" si="1"/>
        <v>0.25</v>
      </c>
      <c r="D8" s="4">
        <f t="shared" si="1"/>
        <v>0</v>
      </c>
      <c r="E8" s="4">
        <f t="shared" si="1"/>
        <v>0.1</v>
      </c>
      <c r="F8" s="4">
        <f t="shared" si="1"/>
        <v>0</v>
      </c>
      <c r="G8" s="4">
        <f t="shared" si="1"/>
        <v>0.15</v>
      </c>
      <c r="H8" s="4">
        <f t="shared" si="1"/>
        <v>0</v>
      </c>
      <c r="I8" s="4">
        <f t="shared" si="1"/>
        <v>0</v>
      </c>
      <c r="J8" s="4">
        <f t="shared" si="1"/>
        <v>0.1</v>
      </c>
      <c r="K8" s="4">
        <f t="shared" si="1"/>
        <v>0</v>
      </c>
      <c r="L8" s="4">
        <f t="shared" si="1"/>
        <v>0.05</v>
      </c>
      <c r="M8" s="4">
        <f t="shared" si="1"/>
        <v>0.2</v>
      </c>
      <c r="N8" s="2"/>
    </row>
    <row r="9" spans="1:14" ht="15.6">
      <c r="A9" s="15" t="s">
        <v>17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</row>
    <row r="10" spans="1:14" ht="15.6">
      <c r="A10" s="2" t="s">
        <v>15</v>
      </c>
      <c r="B10" s="2">
        <f>'[4]New Brunswick (SMP)'!J16</f>
        <v>0</v>
      </c>
      <c r="C10" s="2">
        <f>'[4]New Brunswick (SMP)'!K16</f>
        <v>0</v>
      </c>
      <c r="D10" s="2">
        <f>'[4]New Brunswick (SMP)'!L16</f>
        <v>0</v>
      </c>
      <c r="E10" s="2">
        <f>'[4]New Brunswick (SMP)'!M16</f>
        <v>0</v>
      </c>
      <c r="F10" s="2">
        <f>'[4]New Brunswick (SMP)'!N16</f>
        <v>0</v>
      </c>
      <c r="G10" s="2">
        <f>'[4]New Brunswick (SMP)'!O16</f>
        <v>0</v>
      </c>
      <c r="H10" s="2">
        <f>'[4]New Brunswick (SMP)'!P16</f>
        <v>0</v>
      </c>
      <c r="I10" s="2">
        <f>'[4]New Brunswick (SMP)'!Q16</f>
        <v>0</v>
      </c>
      <c r="J10" s="2">
        <f>'[4]New Brunswick (SMP)'!R16</f>
        <v>0</v>
      </c>
      <c r="K10" s="2">
        <f>'[4]New Brunswick (SMP)'!S16</f>
        <v>0</v>
      </c>
      <c r="L10" s="2">
        <f>'[4]New Brunswick (SMP)'!T16</f>
        <v>14</v>
      </c>
      <c r="M10" s="2">
        <f>'[4]New Brunswick (SMP)'!U16</f>
        <v>0</v>
      </c>
      <c r="N10" s="2">
        <f>SUM(B10:M10)</f>
        <v>14</v>
      </c>
    </row>
    <row r="11" spans="1:14" ht="15.6">
      <c r="A11" s="2" t="s">
        <v>16</v>
      </c>
      <c r="B11" s="4">
        <f t="shared" ref="B11:M11" si="2">B10/$N10</f>
        <v>0</v>
      </c>
      <c r="C11" s="4">
        <f t="shared" si="2"/>
        <v>0</v>
      </c>
      <c r="D11" s="4">
        <f t="shared" si="2"/>
        <v>0</v>
      </c>
      <c r="E11" s="4">
        <f t="shared" si="2"/>
        <v>0</v>
      </c>
      <c r="F11" s="4">
        <f t="shared" si="2"/>
        <v>0</v>
      </c>
      <c r="G11" s="4">
        <f t="shared" si="2"/>
        <v>0</v>
      </c>
      <c r="H11" s="4">
        <f t="shared" si="2"/>
        <v>0</v>
      </c>
      <c r="I11" s="4">
        <f t="shared" si="2"/>
        <v>0</v>
      </c>
      <c r="J11" s="4">
        <f t="shared" si="2"/>
        <v>0</v>
      </c>
      <c r="K11" s="4">
        <f t="shared" si="2"/>
        <v>0</v>
      </c>
      <c r="L11" s="4">
        <f t="shared" si="2"/>
        <v>1</v>
      </c>
      <c r="M11" s="4">
        <f t="shared" si="2"/>
        <v>0</v>
      </c>
      <c r="N11" s="2"/>
    </row>
    <row r="12" spans="1:14" ht="15.6">
      <c r="A12" s="15" t="s">
        <v>18</v>
      </c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</row>
    <row r="13" spans="1:14" ht="15.6">
      <c r="A13" s="2" t="s">
        <v>15</v>
      </c>
      <c r="B13" s="2">
        <f>[4]Quebec!J67</f>
        <v>17</v>
      </c>
      <c r="C13" s="2">
        <f>[4]Quebec!K67</f>
        <v>3</v>
      </c>
      <c r="D13" s="2">
        <f>[4]Quebec!L67</f>
        <v>7</v>
      </c>
      <c r="E13" s="2">
        <f>[4]Quebec!M67</f>
        <v>5</v>
      </c>
      <c r="F13" s="2">
        <f>[4]Quebec!N67</f>
        <v>4</v>
      </c>
      <c r="G13" s="2">
        <f>[4]Quebec!O67</f>
        <v>3</v>
      </c>
      <c r="H13" s="2">
        <f>[4]Quebec!P67</f>
        <v>5</v>
      </c>
      <c r="I13" s="2">
        <f>[4]Quebec!Q67</f>
        <v>2</v>
      </c>
      <c r="J13" s="2">
        <f>[4]Quebec!R67</f>
        <v>3</v>
      </c>
      <c r="K13" s="2">
        <f>[4]Quebec!S67</f>
        <v>1</v>
      </c>
      <c r="L13" s="2">
        <f>[4]Quebec!T67</f>
        <v>0</v>
      </c>
      <c r="M13" s="2">
        <f>[4]Quebec!U67</f>
        <v>15</v>
      </c>
      <c r="N13" s="2">
        <f>SUM(B13:M13)</f>
        <v>65</v>
      </c>
    </row>
    <row r="14" spans="1:14" ht="15.6">
      <c r="A14" s="2" t="s">
        <v>16</v>
      </c>
      <c r="B14" s="4">
        <f t="shared" ref="B14:M14" si="3">B13/$N13</f>
        <v>0.26153846153846155</v>
      </c>
      <c r="C14" s="4">
        <f t="shared" si="3"/>
        <v>4.6153846153846156E-2</v>
      </c>
      <c r="D14" s="4">
        <f t="shared" si="3"/>
        <v>0.1076923076923077</v>
      </c>
      <c r="E14" s="4">
        <f t="shared" si="3"/>
        <v>7.6923076923076927E-2</v>
      </c>
      <c r="F14" s="4">
        <f t="shared" si="3"/>
        <v>6.1538461538461542E-2</v>
      </c>
      <c r="G14" s="4">
        <f t="shared" si="3"/>
        <v>4.6153846153846156E-2</v>
      </c>
      <c r="H14" s="4">
        <f t="shared" si="3"/>
        <v>7.6923076923076927E-2</v>
      </c>
      <c r="I14" s="4">
        <f t="shared" si="3"/>
        <v>3.0769230769230771E-2</v>
      </c>
      <c r="J14" s="4">
        <f t="shared" si="3"/>
        <v>4.6153846153846156E-2</v>
      </c>
      <c r="K14" s="4">
        <f t="shared" si="3"/>
        <v>1.5384615384615385E-2</v>
      </c>
      <c r="L14" s="4">
        <f t="shared" si="3"/>
        <v>0</v>
      </c>
      <c r="M14" s="4">
        <f t="shared" si="3"/>
        <v>0.23076923076923078</v>
      </c>
      <c r="N14" s="2"/>
    </row>
    <row r="15" spans="1:14" ht="15.6">
      <c r="A15" s="15" t="s">
        <v>19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</row>
    <row r="16" spans="1:14" ht="15.6">
      <c r="A16" s="2" t="s">
        <v>15</v>
      </c>
      <c r="B16" s="2">
        <f>'[4]Ontario (SMP)'!J94</f>
        <v>13</v>
      </c>
      <c r="C16" s="2">
        <f>'[4]Ontario (SMP)'!K94</f>
        <v>3</v>
      </c>
      <c r="D16" s="2">
        <f>'[4]Ontario (SMP)'!L94</f>
        <v>12</v>
      </c>
      <c r="E16" s="2">
        <f>'[4]Ontario (SMP)'!M94</f>
        <v>5</v>
      </c>
      <c r="F16" s="2">
        <f>'[4]Ontario (SMP)'!N94</f>
        <v>8</v>
      </c>
      <c r="G16" s="2">
        <f>'[4]Ontario (SMP)'!O94</f>
        <v>11</v>
      </c>
      <c r="H16" s="2">
        <f>'[4]Ontario (SMP)'!P94</f>
        <v>7</v>
      </c>
      <c r="I16" s="2">
        <f>'[4]Ontario (SMP)'!Q94</f>
        <v>10</v>
      </c>
      <c r="J16" s="2">
        <f>'[4]Ontario (SMP)'!R94</f>
        <v>6</v>
      </c>
      <c r="K16" s="2">
        <f>'[4]Ontario (SMP)'!S94</f>
        <v>6</v>
      </c>
      <c r="L16" s="2">
        <f>'[4]Ontario (SMP)'!T94</f>
        <v>1</v>
      </c>
      <c r="M16" s="2">
        <f>'[4]Ontario (SMP)'!U94</f>
        <v>10</v>
      </c>
      <c r="N16" s="2">
        <f>SUM(B16:M16)</f>
        <v>92</v>
      </c>
    </row>
    <row r="17" spans="1:14" ht="15.6">
      <c r="A17" s="2" t="s">
        <v>16</v>
      </c>
      <c r="B17" s="4">
        <f t="shared" ref="B17:M17" si="4">B16/$N16</f>
        <v>0.14130434782608695</v>
      </c>
      <c r="C17" s="4">
        <f t="shared" si="4"/>
        <v>3.2608695652173912E-2</v>
      </c>
      <c r="D17" s="4">
        <f t="shared" si="4"/>
        <v>0.13043478260869565</v>
      </c>
      <c r="E17" s="4">
        <f t="shared" si="4"/>
        <v>5.434782608695652E-2</v>
      </c>
      <c r="F17" s="4">
        <f t="shared" si="4"/>
        <v>8.6956521739130432E-2</v>
      </c>
      <c r="G17" s="4">
        <f t="shared" si="4"/>
        <v>0.11956521739130435</v>
      </c>
      <c r="H17" s="4">
        <f t="shared" si="4"/>
        <v>7.6086956521739135E-2</v>
      </c>
      <c r="I17" s="4">
        <f t="shared" si="4"/>
        <v>0.10869565217391304</v>
      </c>
      <c r="J17" s="4">
        <f t="shared" si="4"/>
        <v>6.5217391304347824E-2</v>
      </c>
      <c r="K17" s="4">
        <f t="shared" si="4"/>
        <v>6.5217391304347824E-2</v>
      </c>
      <c r="L17" s="4">
        <f t="shared" si="4"/>
        <v>1.0869565217391304E-2</v>
      </c>
      <c r="M17" s="4">
        <f t="shared" si="4"/>
        <v>0.10869565217391304</v>
      </c>
      <c r="N17" s="2"/>
    </row>
    <row r="18" spans="1:14" ht="15.6">
      <c r="A18" s="15" t="s">
        <v>21</v>
      </c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</row>
    <row r="19" spans="1:14" ht="15.6">
      <c r="A19" s="2" t="s">
        <v>15</v>
      </c>
      <c r="B19" s="2">
        <f>[4]Manitoba!J9</f>
        <v>2</v>
      </c>
      <c r="C19" s="2">
        <f>[4]Manitoba!K9</f>
        <v>0</v>
      </c>
      <c r="D19" s="2">
        <f>[4]Manitoba!L9</f>
        <v>0</v>
      </c>
      <c r="E19" s="2">
        <f>[4]Manitoba!M9</f>
        <v>0</v>
      </c>
      <c r="F19" s="2">
        <f>[4]Manitoba!N9</f>
        <v>0</v>
      </c>
      <c r="G19" s="2">
        <f>[4]Manitoba!O9</f>
        <v>1</v>
      </c>
      <c r="H19" s="2">
        <f>[4]Manitoba!P9</f>
        <v>1</v>
      </c>
      <c r="I19" s="2">
        <f>[4]Manitoba!Q9</f>
        <v>0</v>
      </c>
      <c r="J19" s="2">
        <f>[4]Manitoba!R9</f>
        <v>0</v>
      </c>
      <c r="K19" s="2">
        <f>[4]Manitoba!S9</f>
        <v>2</v>
      </c>
      <c r="L19" s="2">
        <f>[4]Manitoba!T9</f>
        <v>0</v>
      </c>
      <c r="M19" s="2">
        <f>[4]Manitoba!U9</f>
        <v>1</v>
      </c>
      <c r="N19" s="2">
        <f>SUM(B19:M19)</f>
        <v>7</v>
      </c>
    </row>
    <row r="20" spans="1:14" ht="15.6">
      <c r="A20" s="2" t="s">
        <v>16</v>
      </c>
      <c r="B20" s="4">
        <f t="shared" ref="B20:M20" si="5">B19/$N19</f>
        <v>0.2857142857142857</v>
      </c>
      <c r="C20" s="4">
        <f t="shared" si="5"/>
        <v>0</v>
      </c>
      <c r="D20" s="4">
        <f t="shared" si="5"/>
        <v>0</v>
      </c>
      <c r="E20" s="4">
        <f t="shared" si="5"/>
        <v>0</v>
      </c>
      <c r="F20" s="4">
        <f t="shared" si="5"/>
        <v>0</v>
      </c>
      <c r="G20" s="4">
        <f t="shared" si="5"/>
        <v>0.14285714285714285</v>
      </c>
      <c r="H20" s="4">
        <f t="shared" si="5"/>
        <v>0.14285714285714285</v>
      </c>
      <c r="I20" s="4">
        <f t="shared" si="5"/>
        <v>0</v>
      </c>
      <c r="J20" s="4">
        <f t="shared" si="5"/>
        <v>0</v>
      </c>
      <c r="K20" s="4">
        <f t="shared" si="5"/>
        <v>0.2857142857142857</v>
      </c>
      <c r="L20" s="4">
        <f t="shared" si="5"/>
        <v>0</v>
      </c>
      <c r="M20" s="4">
        <f t="shared" si="5"/>
        <v>0.14285714285714285</v>
      </c>
      <c r="N20" s="2"/>
    </row>
    <row r="21" spans="1:14" ht="15.6">
      <c r="A21" s="15" t="s">
        <v>24</v>
      </c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</row>
    <row r="22" spans="1:14" ht="15.6">
      <c r="A22" s="2" t="s">
        <v>15</v>
      </c>
      <c r="B22" s="2">
        <f>'[4]British Columbia (SMP)'!J8</f>
        <v>2</v>
      </c>
      <c r="C22" s="2">
        <f>'[4]British Columbia (SMP)'!K8</f>
        <v>0</v>
      </c>
      <c r="D22" s="2">
        <f>'[4]British Columbia (SMP)'!L8</f>
        <v>0</v>
      </c>
      <c r="E22" s="2">
        <f>'[4]British Columbia (SMP)'!M8</f>
        <v>0</v>
      </c>
      <c r="F22" s="2">
        <f>'[4]British Columbia (SMP)'!N8</f>
        <v>0</v>
      </c>
      <c r="G22" s="2">
        <f>'[4]British Columbia (SMP)'!O8</f>
        <v>0</v>
      </c>
      <c r="H22" s="2">
        <f>'[4]British Columbia (SMP)'!P8</f>
        <v>0</v>
      </c>
      <c r="I22" s="2">
        <f>'[4]British Columbia (SMP)'!Q8</f>
        <v>1</v>
      </c>
      <c r="J22" s="2">
        <f>'[4]British Columbia (SMP)'!R8</f>
        <v>1</v>
      </c>
      <c r="K22" s="2">
        <f>'[4]British Columbia (SMP)'!S8</f>
        <v>1</v>
      </c>
      <c r="L22" s="2">
        <f>'[4]British Columbia (SMP)'!T8</f>
        <v>0</v>
      </c>
      <c r="M22" s="2">
        <f>'[4]British Columbia (SMP)'!U8</f>
        <v>1</v>
      </c>
      <c r="N22" s="2">
        <f>SUM(B22:M22)</f>
        <v>6</v>
      </c>
    </row>
    <row r="23" spans="1:14" ht="15.6">
      <c r="A23" s="2" t="s">
        <v>16</v>
      </c>
      <c r="B23" s="4">
        <f t="shared" ref="B23:M23" si="6">B22/$N22</f>
        <v>0.33333333333333331</v>
      </c>
      <c r="C23" s="4">
        <f t="shared" si="6"/>
        <v>0</v>
      </c>
      <c r="D23" s="4">
        <f t="shared" si="6"/>
        <v>0</v>
      </c>
      <c r="E23" s="4">
        <f t="shared" si="6"/>
        <v>0</v>
      </c>
      <c r="F23" s="4">
        <f t="shared" si="6"/>
        <v>0</v>
      </c>
      <c r="G23" s="4">
        <f t="shared" si="6"/>
        <v>0</v>
      </c>
      <c r="H23" s="4">
        <f t="shared" si="6"/>
        <v>0</v>
      </c>
      <c r="I23" s="4">
        <f t="shared" si="6"/>
        <v>0.16666666666666666</v>
      </c>
      <c r="J23" s="4">
        <f t="shared" si="6"/>
        <v>0.16666666666666666</v>
      </c>
      <c r="K23" s="4">
        <f t="shared" si="6"/>
        <v>0.16666666666666666</v>
      </c>
      <c r="L23" s="4">
        <f t="shared" si="6"/>
        <v>0</v>
      </c>
      <c r="M23" s="4">
        <f t="shared" si="6"/>
        <v>0.16666666666666666</v>
      </c>
      <c r="N23" s="2"/>
    </row>
    <row r="24" spans="1:14" ht="15.6">
      <c r="A24" s="5" t="s">
        <v>13</v>
      </c>
      <c r="B24" s="2">
        <f t="shared" ref="B24:M24" si="7">B4+B7+B10+B13+B16+B19++B22</f>
        <v>37</v>
      </c>
      <c r="C24" s="2">
        <f t="shared" si="7"/>
        <v>11</v>
      </c>
      <c r="D24" s="2">
        <f t="shared" si="7"/>
        <v>19</v>
      </c>
      <c r="E24" s="2">
        <f t="shared" si="7"/>
        <v>12</v>
      </c>
      <c r="F24" s="2">
        <f t="shared" si="7"/>
        <v>13</v>
      </c>
      <c r="G24" s="2">
        <f t="shared" si="7"/>
        <v>20</v>
      </c>
      <c r="H24" s="2">
        <f t="shared" si="7"/>
        <v>14</v>
      </c>
      <c r="I24" s="2">
        <f t="shared" si="7"/>
        <v>14</v>
      </c>
      <c r="J24" s="2">
        <f t="shared" si="7"/>
        <v>12</v>
      </c>
      <c r="K24" s="2">
        <f t="shared" si="7"/>
        <v>10</v>
      </c>
      <c r="L24" s="2">
        <f t="shared" si="7"/>
        <v>16</v>
      </c>
      <c r="M24" s="2">
        <f t="shared" si="7"/>
        <v>31</v>
      </c>
      <c r="N24" s="2">
        <f>SUM(N3:N22)</f>
        <v>209</v>
      </c>
    </row>
    <row r="25" spans="1:14" ht="15.6">
      <c r="A25" s="5" t="s">
        <v>16</v>
      </c>
      <c r="B25" s="4">
        <f t="shared" ref="B25:N25" si="8">(B24/$N24)</f>
        <v>0.17703349282296652</v>
      </c>
      <c r="C25" s="4">
        <f t="shared" si="8"/>
        <v>5.2631578947368418E-2</v>
      </c>
      <c r="D25" s="4">
        <f t="shared" si="8"/>
        <v>9.0909090909090912E-2</v>
      </c>
      <c r="E25" s="4">
        <f t="shared" si="8"/>
        <v>5.7416267942583733E-2</v>
      </c>
      <c r="F25" s="4">
        <f t="shared" si="8"/>
        <v>6.2200956937799042E-2</v>
      </c>
      <c r="G25" s="4">
        <f t="shared" si="8"/>
        <v>9.569377990430622E-2</v>
      </c>
      <c r="H25" s="4">
        <f t="shared" si="8"/>
        <v>6.6985645933014357E-2</v>
      </c>
      <c r="I25" s="4">
        <f t="shared" si="8"/>
        <v>6.6985645933014357E-2</v>
      </c>
      <c r="J25" s="4">
        <f t="shared" si="8"/>
        <v>5.7416267942583733E-2</v>
      </c>
      <c r="K25" s="4">
        <f t="shared" si="8"/>
        <v>4.784688995215311E-2</v>
      </c>
      <c r="L25" s="4">
        <f t="shared" si="8"/>
        <v>7.6555023923444973E-2</v>
      </c>
      <c r="M25" s="4">
        <f t="shared" si="8"/>
        <v>0.14832535885167464</v>
      </c>
      <c r="N25" s="4">
        <f t="shared" si="8"/>
        <v>1</v>
      </c>
    </row>
    <row r="26" spans="1:14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</row>
  </sheetData>
  <mergeCells count="8">
    <mergeCell ref="A15:N15"/>
    <mergeCell ref="A18:N18"/>
    <mergeCell ref="A21:N21"/>
    <mergeCell ref="A1:N1"/>
    <mergeCell ref="A3:N3"/>
    <mergeCell ref="A6:N6"/>
    <mergeCell ref="A9:N9"/>
    <mergeCell ref="A12:N12"/>
  </mergeCells>
  <pageMargins left="0.7" right="0.7" top="0.75" bottom="0.75" header="0.511811023622047" footer="0.511811023622047"/>
  <pageSetup orientation="portrait" horizontalDpi="300" verticalDpi="30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N26"/>
  <sheetViews>
    <sheetView topLeftCell="A30" zoomScale="90" zoomScaleNormal="90" workbookViewId="0">
      <selection activeCell="R8" sqref="R8"/>
    </sheetView>
  </sheetViews>
  <sheetFormatPr defaultColWidth="9.109375" defaultRowHeight="14.4"/>
  <cols>
    <col min="1" max="1" width="11.6640625" style="7" customWidth="1"/>
    <col min="2" max="2" width="21" style="7" customWidth="1"/>
    <col min="3" max="3" width="17.44140625" style="7" customWidth="1"/>
    <col min="4" max="4" width="14.44140625" style="7" customWidth="1"/>
    <col min="5" max="5" width="17.44140625" style="7" customWidth="1"/>
    <col min="6" max="6" width="15.5546875" style="7" customWidth="1"/>
    <col min="7" max="7" width="10.33203125" style="7" customWidth="1"/>
    <col min="8" max="8" width="9.88671875" style="7" customWidth="1"/>
    <col min="9" max="9" width="15.33203125" style="7" customWidth="1"/>
    <col min="10" max="10" width="16.44140625" style="7" customWidth="1"/>
    <col min="11" max="11" width="15.109375" style="7" customWidth="1"/>
    <col min="12" max="12" width="16.44140625" style="7" customWidth="1"/>
    <col min="13" max="13" width="20" style="7" customWidth="1"/>
    <col min="14" max="16384" width="9.109375" style="7"/>
  </cols>
  <sheetData>
    <row r="1" spans="1:14" ht="17.399999999999999" customHeight="1">
      <c r="A1" s="14" t="s">
        <v>26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14" ht="15.6">
      <c r="A2" s="2"/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</row>
    <row r="3" spans="1:14" ht="15.6">
      <c r="A3" s="15" t="s">
        <v>23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</row>
    <row r="4" spans="1:14" ht="15.6">
      <c r="A4" s="2" t="s">
        <v>15</v>
      </c>
      <c r="B4" s="2">
        <f>'[5]Prince Edward Island (SMP)'!J6</f>
        <v>0</v>
      </c>
      <c r="C4" s="2">
        <f>'[5]Prince Edward Island (SMP)'!K6</f>
        <v>0</v>
      </c>
      <c r="D4" s="2">
        <f>'[5]Prince Edward Island (SMP)'!L6</f>
        <v>2</v>
      </c>
      <c r="E4" s="2">
        <f>'[5]Prince Edward Island (SMP)'!M6</f>
        <v>0</v>
      </c>
      <c r="F4" s="2">
        <f>'[5]Prince Edward Island (SMP)'!N6</f>
        <v>0</v>
      </c>
      <c r="G4" s="2">
        <f>'[5]Prince Edward Island (SMP)'!O6</f>
        <v>1</v>
      </c>
      <c r="H4" s="2">
        <f>'[5]Prince Edward Island (SMP)'!P6</f>
        <v>0</v>
      </c>
      <c r="I4" s="2">
        <f>'[5]Prince Edward Island (SMP)'!Q6</f>
        <v>0</v>
      </c>
      <c r="J4" s="2">
        <f>'[5]Prince Edward Island (SMP)'!R6</f>
        <v>0</v>
      </c>
      <c r="K4" s="2">
        <f>'[5]Prince Edward Island (SMP)'!S6</f>
        <v>0</v>
      </c>
      <c r="L4" s="2">
        <f>'[5]Prince Edward Island (SMP)'!T6</f>
        <v>0</v>
      </c>
      <c r="M4" s="2">
        <f>'[5]Prince Edward Island (SMP)'!U6</f>
        <v>1</v>
      </c>
      <c r="N4" s="2">
        <f>SUM(B4:M4)</f>
        <v>4</v>
      </c>
    </row>
    <row r="5" spans="1:14" ht="15.6">
      <c r="A5" s="2" t="s">
        <v>16</v>
      </c>
      <c r="B5" s="4">
        <f t="shared" ref="B5:M5" si="0">B4/$N4</f>
        <v>0</v>
      </c>
      <c r="C5" s="4">
        <f t="shared" si="0"/>
        <v>0</v>
      </c>
      <c r="D5" s="4">
        <f t="shared" si="0"/>
        <v>0.5</v>
      </c>
      <c r="E5" s="4">
        <f t="shared" si="0"/>
        <v>0</v>
      </c>
      <c r="F5" s="4">
        <f t="shared" si="0"/>
        <v>0</v>
      </c>
      <c r="G5" s="4">
        <f t="shared" si="0"/>
        <v>0.25</v>
      </c>
      <c r="H5" s="4">
        <f t="shared" si="0"/>
        <v>0</v>
      </c>
      <c r="I5" s="4">
        <f t="shared" si="0"/>
        <v>0</v>
      </c>
      <c r="J5" s="4">
        <f t="shared" si="0"/>
        <v>0</v>
      </c>
      <c r="K5" s="4">
        <f t="shared" si="0"/>
        <v>0</v>
      </c>
      <c r="L5" s="4">
        <f t="shared" si="0"/>
        <v>0</v>
      </c>
      <c r="M5" s="4">
        <f t="shared" si="0"/>
        <v>0.25</v>
      </c>
      <c r="N5" s="2"/>
    </row>
    <row r="6" spans="1:14" ht="15.6">
      <c r="A6" s="15" t="s">
        <v>14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14" ht="15.6">
      <c r="A7" s="2" t="s">
        <v>15</v>
      </c>
      <c r="B7" s="2">
        <f>'[5]Nova Scotia (SMP)'!J20</f>
        <v>4</v>
      </c>
      <c r="C7" s="2">
        <f>'[5]Nova Scotia (SMP)'!K20</f>
        <v>2</v>
      </c>
      <c r="D7" s="2">
        <f>'[5]Nova Scotia (SMP)'!L20</f>
        <v>0</v>
      </c>
      <c r="E7" s="2">
        <f>'[5]Nova Scotia (SMP)'!M20</f>
        <v>2</v>
      </c>
      <c r="F7" s="2">
        <f>'[5]Nova Scotia (SMP)'!N20</f>
        <v>0</v>
      </c>
      <c r="G7" s="2">
        <f>'[5]Nova Scotia (SMP)'!O20</f>
        <v>4</v>
      </c>
      <c r="H7" s="2">
        <f>'[5]Nova Scotia (SMP)'!P20</f>
        <v>0</v>
      </c>
      <c r="I7" s="2">
        <f>'[5]Nova Scotia (SMP)'!Q20</f>
        <v>0</v>
      </c>
      <c r="J7" s="2">
        <f>'[5]Nova Scotia (SMP)'!R20</f>
        <v>0</v>
      </c>
      <c r="K7" s="2">
        <f>'[5]Nova Scotia (SMP)'!S20</f>
        <v>0</v>
      </c>
      <c r="L7" s="2">
        <f>'[5]Nova Scotia (SMP)'!T20</f>
        <v>0</v>
      </c>
      <c r="M7" s="2">
        <f>'[5]Nova Scotia (SMP)'!U20</f>
        <v>6</v>
      </c>
      <c r="N7" s="2">
        <f>SUM(B7:M7)</f>
        <v>18</v>
      </c>
    </row>
    <row r="8" spans="1:14" ht="15.6">
      <c r="A8" s="2" t="s">
        <v>16</v>
      </c>
      <c r="B8" s="4">
        <f t="shared" ref="B8:M8" si="1">B7/$N7</f>
        <v>0.22222222222222221</v>
      </c>
      <c r="C8" s="4">
        <f t="shared" si="1"/>
        <v>0.1111111111111111</v>
      </c>
      <c r="D8" s="4">
        <f t="shared" si="1"/>
        <v>0</v>
      </c>
      <c r="E8" s="4">
        <f t="shared" si="1"/>
        <v>0.1111111111111111</v>
      </c>
      <c r="F8" s="4">
        <f t="shared" si="1"/>
        <v>0</v>
      </c>
      <c r="G8" s="4">
        <f t="shared" si="1"/>
        <v>0.22222222222222221</v>
      </c>
      <c r="H8" s="4">
        <f t="shared" si="1"/>
        <v>0</v>
      </c>
      <c r="I8" s="4">
        <f t="shared" si="1"/>
        <v>0</v>
      </c>
      <c r="J8" s="4">
        <f t="shared" si="1"/>
        <v>0</v>
      </c>
      <c r="K8" s="4">
        <f t="shared" si="1"/>
        <v>0</v>
      </c>
      <c r="L8" s="4">
        <f t="shared" si="1"/>
        <v>0</v>
      </c>
      <c r="M8" s="4">
        <f t="shared" si="1"/>
        <v>0.33333333333333331</v>
      </c>
      <c r="N8" s="2"/>
    </row>
    <row r="9" spans="1:14" ht="15.6">
      <c r="A9" s="15" t="s">
        <v>17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</row>
    <row r="10" spans="1:14" ht="15.6">
      <c r="A10" s="2" t="s">
        <v>15</v>
      </c>
      <c r="B10" s="2">
        <f>'[5]New Brunswick (SMP)'!J15</f>
        <v>2</v>
      </c>
      <c r="C10" s="2">
        <f>'[5]New Brunswick (SMP)'!K15</f>
        <v>0</v>
      </c>
      <c r="D10" s="2">
        <f>'[5]New Brunswick (SMP)'!L15</f>
        <v>2</v>
      </c>
      <c r="E10" s="2">
        <f>'[5]New Brunswick (SMP)'!M15</f>
        <v>1</v>
      </c>
      <c r="F10" s="2">
        <f>'[5]New Brunswick (SMP)'!N15</f>
        <v>1</v>
      </c>
      <c r="G10" s="2">
        <f>'[5]New Brunswick (SMP)'!O15</f>
        <v>0</v>
      </c>
      <c r="H10" s="2">
        <f>'[5]New Brunswick (SMP)'!P15</f>
        <v>2</v>
      </c>
      <c r="I10" s="2">
        <f>'[5]New Brunswick (SMP)'!Q15</f>
        <v>1</v>
      </c>
      <c r="J10" s="2">
        <f>'[5]New Brunswick (SMP)'!R15</f>
        <v>1</v>
      </c>
      <c r="K10" s="2">
        <f>'[5]New Brunswick (SMP)'!S15</f>
        <v>0</v>
      </c>
      <c r="L10" s="2">
        <f>'[5]New Brunswick (SMP)'!T15</f>
        <v>1</v>
      </c>
      <c r="M10" s="2">
        <f>'[5]New Brunswick (SMP)'!U15</f>
        <v>2</v>
      </c>
      <c r="N10" s="2">
        <f>SUM(B10:M10)</f>
        <v>13</v>
      </c>
    </row>
    <row r="11" spans="1:14" ht="15.6">
      <c r="A11" s="2" t="s">
        <v>16</v>
      </c>
      <c r="B11" s="4">
        <f t="shared" ref="B11:M11" si="2">B10/$N10</f>
        <v>0.15384615384615385</v>
      </c>
      <c r="C11" s="4">
        <f t="shared" si="2"/>
        <v>0</v>
      </c>
      <c r="D11" s="4">
        <f t="shared" si="2"/>
        <v>0.15384615384615385</v>
      </c>
      <c r="E11" s="4">
        <f t="shared" si="2"/>
        <v>7.6923076923076927E-2</v>
      </c>
      <c r="F11" s="4">
        <f t="shared" si="2"/>
        <v>7.6923076923076927E-2</v>
      </c>
      <c r="G11" s="4">
        <f t="shared" si="2"/>
        <v>0</v>
      </c>
      <c r="H11" s="4">
        <f t="shared" si="2"/>
        <v>0.15384615384615385</v>
      </c>
      <c r="I11" s="4">
        <f t="shared" si="2"/>
        <v>7.6923076923076927E-2</v>
      </c>
      <c r="J11" s="4">
        <f t="shared" si="2"/>
        <v>7.6923076923076927E-2</v>
      </c>
      <c r="K11" s="4">
        <f t="shared" si="2"/>
        <v>0</v>
      </c>
      <c r="L11" s="4">
        <f t="shared" si="2"/>
        <v>7.6923076923076927E-2</v>
      </c>
      <c r="M11" s="4">
        <f t="shared" si="2"/>
        <v>0.15384615384615385</v>
      </c>
      <c r="N11" s="2"/>
    </row>
    <row r="12" spans="1:14" ht="15.6">
      <c r="A12" s="15" t="s">
        <v>18</v>
      </c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</row>
    <row r="13" spans="1:14" ht="15.6">
      <c r="A13" s="2" t="s">
        <v>15</v>
      </c>
      <c r="B13" s="2">
        <f>[5]Quebec!J67</f>
        <v>19</v>
      </c>
      <c r="C13" s="2">
        <f>[5]Quebec!K67</f>
        <v>8</v>
      </c>
      <c r="D13" s="2">
        <f>[5]Quebec!L67</f>
        <v>4</v>
      </c>
      <c r="E13" s="2">
        <f>[5]Quebec!M67</f>
        <v>4</v>
      </c>
      <c r="F13" s="2">
        <f>[5]Quebec!N67</f>
        <v>3</v>
      </c>
      <c r="G13" s="2">
        <f>[5]Quebec!O67</f>
        <v>2</v>
      </c>
      <c r="H13" s="2">
        <f>[5]Quebec!P67</f>
        <v>4</v>
      </c>
      <c r="I13" s="2">
        <f>[5]Quebec!Q67</f>
        <v>3</v>
      </c>
      <c r="J13" s="2">
        <f>[5]Quebec!R67</f>
        <v>0</v>
      </c>
      <c r="K13" s="2">
        <f>[5]Quebec!S67</f>
        <v>2</v>
      </c>
      <c r="L13" s="2">
        <f>[5]Quebec!T67</f>
        <v>1</v>
      </c>
      <c r="M13" s="2">
        <f>[5]Quebec!U67</f>
        <v>15</v>
      </c>
      <c r="N13" s="2">
        <f>SUM(B13:M13)</f>
        <v>65</v>
      </c>
    </row>
    <row r="14" spans="1:14" ht="15.6">
      <c r="A14" s="2" t="s">
        <v>16</v>
      </c>
      <c r="B14" s="4">
        <f t="shared" ref="B14:M14" si="3">B13/$N13</f>
        <v>0.29230769230769232</v>
      </c>
      <c r="C14" s="4">
        <f t="shared" si="3"/>
        <v>0.12307692307692308</v>
      </c>
      <c r="D14" s="4">
        <f t="shared" si="3"/>
        <v>6.1538461538461542E-2</v>
      </c>
      <c r="E14" s="4">
        <f t="shared" si="3"/>
        <v>6.1538461538461542E-2</v>
      </c>
      <c r="F14" s="4">
        <f t="shared" si="3"/>
        <v>4.6153846153846156E-2</v>
      </c>
      <c r="G14" s="4">
        <f t="shared" si="3"/>
        <v>3.0769230769230771E-2</v>
      </c>
      <c r="H14" s="4">
        <f t="shared" si="3"/>
        <v>6.1538461538461542E-2</v>
      </c>
      <c r="I14" s="4">
        <f t="shared" si="3"/>
        <v>4.6153846153846156E-2</v>
      </c>
      <c r="J14" s="4">
        <f t="shared" si="3"/>
        <v>0</v>
      </c>
      <c r="K14" s="4">
        <f t="shared" si="3"/>
        <v>3.0769230769230771E-2</v>
      </c>
      <c r="L14" s="4">
        <f t="shared" si="3"/>
        <v>1.5384615384615385E-2</v>
      </c>
      <c r="M14" s="4">
        <f t="shared" si="3"/>
        <v>0.23076923076923078</v>
      </c>
      <c r="N14" s="2"/>
    </row>
    <row r="15" spans="1:14" ht="15.6">
      <c r="A15" s="15" t="s">
        <v>19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</row>
    <row r="16" spans="1:14" ht="15.6">
      <c r="A16" s="2" t="s">
        <v>15</v>
      </c>
      <c r="B16" s="2">
        <f>'[5]Ontario (SMP)'!J88</f>
        <v>11</v>
      </c>
      <c r="C16" s="2">
        <f>'[5]Ontario (SMP)'!K88</f>
        <v>9</v>
      </c>
      <c r="D16" s="2">
        <f>'[5]Ontario (SMP)'!L88</f>
        <v>11</v>
      </c>
      <c r="E16" s="2">
        <f>'[5]Ontario (SMP)'!M88</f>
        <v>4</v>
      </c>
      <c r="F16" s="2">
        <f>'[5]Ontario (SMP)'!N88</f>
        <v>4</v>
      </c>
      <c r="G16" s="2">
        <f>'[5]Ontario (SMP)'!O88</f>
        <v>7</v>
      </c>
      <c r="H16" s="2">
        <f>'[5]Ontario (SMP)'!P88</f>
        <v>6</v>
      </c>
      <c r="I16" s="2">
        <f>'[5]Ontario (SMP)'!Q88</f>
        <v>8</v>
      </c>
      <c r="J16" s="2">
        <f>'[5]Ontario (SMP)'!R88</f>
        <v>8</v>
      </c>
      <c r="K16" s="2">
        <f>'[5]Ontario (SMP)'!S88</f>
        <v>5</v>
      </c>
      <c r="L16" s="2">
        <f>'[5]Ontario (SMP)'!T88</f>
        <v>4</v>
      </c>
      <c r="M16" s="2">
        <f>'[5]Ontario (SMP)'!U88</f>
        <v>9</v>
      </c>
      <c r="N16" s="2">
        <f>SUM(B16:M16)</f>
        <v>86</v>
      </c>
    </row>
    <row r="17" spans="1:14" ht="15.6">
      <c r="A17" s="2" t="s">
        <v>16</v>
      </c>
      <c r="B17" s="4">
        <f t="shared" ref="B17:M17" si="4">B16/$N16</f>
        <v>0.12790697674418605</v>
      </c>
      <c r="C17" s="4">
        <f t="shared" si="4"/>
        <v>0.10465116279069768</v>
      </c>
      <c r="D17" s="4">
        <f t="shared" si="4"/>
        <v>0.12790697674418605</v>
      </c>
      <c r="E17" s="4">
        <f t="shared" si="4"/>
        <v>4.6511627906976744E-2</v>
      </c>
      <c r="F17" s="4">
        <f t="shared" si="4"/>
        <v>4.6511627906976744E-2</v>
      </c>
      <c r="G17" s="4">
        <f t="shared" si="4"/>
        <v>8.1395348837209308E-2</v>
      </c>
      <c r="H17" s="4">
        <f t="shared" si="4"/>
        <v>6.9767441860465115E-2</v>
      </c>
      <c r="I17" s="4">
        <f t="shared" si="4"/>
        <v>9.3023255813953487E-2</v>
      </c>
      <c r="J17" s="4">
        <f t="shared" si="4"/>
        <v>9.3023255813953487E-2</v>
      </c>
      <c r="K17" s="4">
        <f t="shared" si="4"/>
        <v>5.8139534883720929E-2</v>
      </c>
      <c r="L17" s="4">
        <f t="shared" si="4"/>
        <v>4.6511627906976744E-2</v>
      </c>
      <c r="M17" s="4">
        <f t="shared" si="4"/>
        <v>0.10465116279069768</v>
      </c>
      <c r="N17" s="2"/>
    </row>
    <row r="18" spans="1:14" ht="15.6">
      <c r="A18" s="15" t="s">
        <v>21</v>
      </c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</row>
    <row r="19" spans="1:14" ht="15.6">
      <c r="A19" s="2" t="s">
        <v>15</v>
      </c>
      <c r="B19" s="2">
        <f>[5]Manitoba!J12</f>
        <v>0</v>
      </c>
      <c r="C19" s="2">
        <f>[5]Manitoba!K12</f>
        <v>0</v>
      </c>
      <c r="D19" s="2">
        <f>[5]Manitoba!L12</f>
        <v>1</v>
      </c>
      <c r="E19" s="2">
        <f>[5]Manitoba!M12</f>
        <v>1</v>
      </c>
      <c r="F19" s="2">
        <f>[5]Manitoba!N12</f>
        <v>4</v>
      </c>
      <c r="G19" s="2">
        <f>[5]Manitoba!O12</f>
        <v>3</v>
      </c>
      <c r="H19" s="2">
        <f>[5]Manitoba!P12</f>
        <v>0</v>
      </c>
      <c r="I19" s="2">
        <f>[5]Manitoba!Q12</f>
        <v>0</v>
      </c>
      <c r="J19" s="2">
        <f>[5]Manitoba!R12</f>
        <v>0</v>
      </c>
      <c r="K19" s="2">
        <f>[5]Manitoba!S12</f>
        <v>0</v>
      </c>
      <c r="L19" s="2">
        <f>[5]Manitoba!T12</f>
        <v>0</v>
      </c>
      <c r="M19" s="2">
        <f>[5]Manitoba!U12</f>
        <v>1</v>
      </c>
      <c r="N19" s="2">
        <f>SUM(B19:M19)</f>
        <v>10</v>
      </c>
    </row>
    <row r="20" spans="1:14" ht="15.6">
      <c r="A20" s="2" t="s">
        <v>16</v>
      </c>
      <c r="B20" s="4">
        <f t="shared" ref="B20:M20" si="5">B19/$N19</f>
        <v>0</v>
      </c>
      <c r="C20" s="4">
        <f t="shared" si="5"/>
        <v>0</v>
      </c>
      <c r="D20" s="4">
        <f t="shared" si="5"/>
        <v>0.1</v>
      </c>
      <c r="E20" s="4">
        <f t="shared" si="5"/>
        <v>0.1</v>
      </c>
      <c r="F20" s="4">
        <f t="shared" si="5"/>
        <v>0.4</v>
      </c>
      <c r="G20" s="4">
        <f t="shared" si="5"/>
        <v>0.3</v>
      </c>
      <c r="H20" s="4">
        <f t="shared" si="5"/>
        <v>0</v>
      </c>
      <c r="I20" s="4">
        <f t="shared" si="5"/>
        <v>0</v>
      </c>
      <c r="J20" s="4">
        <f t="shared" si="5"/>
        <v>0</v>
      </c>
      <c r="K20" s="4">
        <f t="shared" si="5"/>
        <v>0</v>
      </c>
      <c r="L20" s="4">
        <f t="shared" si="5"/>
        <v>0</v>
      </c>
      <c r="M20" s="4">
        <f t="shared" si="5"/>
        <v>0.1</v>
      </c>
      <c r="N20" s="2"/>
    </row>
    <row r="21" spans="1:14" ht="15.6">
      <c r="A21" s="15" t="s">
        <v>24</v>
      </c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</row>
    <row r="22" spans="1:14" ht="15.6">
      <c r="A22" s="2" t="s">
        <v>15</v>
      </c>
      <c r="B22" s="2">
        <f>'[5]British Columbia'!J9</f>
        <v>0</v>
      </c>
      <c r="C22" s="2">
        <f>'[5]British Columbia'!K9</f>
        <v>0</v>
      </c>
      <c r="D22" s="2">
        <f>'[5]British Columbia'!L9</f>
        <v>2</v>
      </c>
      <c r="E22" s="2">
        <f>'[5]British Columbia'!M9</f>
        <v>1</v>
      </c>
      <c r="F22" s="2">
        <f>'[5]British Columbia'!N9</f>
        <v>1</v>
      </c>
      <c r="G22" s="2">
        <f>'[5]British Columbia'!O9</f>
        <v>0</v>
      </c>
      <c r="H22" s="2">
        <f>'[5]British Columbia'!P9</f>
        <v>0</v>
      </c>
      <c r="I22" s="2">
        <f>'[5]British Columbia'!Q9</f>
        <v>0</v>
      </c>
      <c r="J22" s="2">
        <f>'[5]British Columbia'!R9</f>
        <v>2</v>
      </c>
      <c r="K22" s="2">
        <f>'[5]British Columbia'!S9</f>
        <v>0</v>
      </c>
      <c r="L22" s="2">
        <f>'[5]British Columbia'!T9</f>
        <v>0</v>
      </c>
      <c r="M22" s="2">
        <f>'[5]British Columbia'!U9</f>
        <v>1</v>
      </c>
      <c r="N22" s="2">
        <f>SUM(B22:M22)</f>
        <v>7</v>
      </c>
    </row>
    <row r="23" spans="1:14" ht="15.6">
      <c r="A23" s="2" t="s">
        <v>16</v>
      </c>
      <c r="B23" s="4">
        <f t="shared" ref="B23:M23" si="6">B22/$N22</f>
        <v>0</v>
      </c>
      <c r="C23" s="4">
        <f t="shared" si="6"/>
        <v>0</v>
      </c>
      <c r="D23" s="4">
        <f t="shared" si="6"/>
        <v>0.2857142857142857</v>
      </c>
      <c r="E23" s="4">
        <f t="shared" si="6"/>
        <v>0.14285714285714285</v>
      </c>
      <c r="F23" s="4">
        <f t="shared" si="6"/>
        <v>0.14285714285714285</v>
      </c>
      <c r="G23" s="4">
        <f t="shared" si="6"/>
        <v>0</v>
      </c>
      <c r="H23" s="4">
        <f t="shared" si="6"/>
        <v>0</v>
      </c>
      <c r="I23" s="4">
        <f t="shared" si="6"/>
        <v>0</v>
      </c>
      <c r="J23" s="4">
        <f t="shared" si="6"/>
        <v>0.2857142857142857</v>
      </c>
      <c r="K23" s="4">
        <f t="shared" si="6"/>
        <v>0</v>
      </c>
      <c r="L23" s="4">
        <f t="shared" si="6"/>
        <v>0</v>
      </c>
      <c r="M23" s="4">
        <f t="shared" si="6"/>
        <v>0.14285714285714285</v>
      </c>
      <c r="N23" s="2"/>
    </row>
    <row r="24" spans="1:14" ht="15.6">
      <c r="A24" s="5" t="s">
        <v>13</v>
      </c>
      <c r="B24" s="2">
        <f t="shared" ref="B24:M24" si="7">+B4+B7+B10+B13+B16+B19+B22</f>
        <v>36</v>
      </c>
      <c r="C24" s="2">
        <f t="shared" si="7"/>
        <v>19</v>
      </c>
      <c r="D24" s="2">
        <f t="shared" si="7"/>
        <v>22</v>
      </c>
      <c r="E24" s="2">
        <f t="shared" si="7"/>
        <v>13</v>
      </c>
      <c r="F24" s="2">
        <f t="shared" si="7"/>
        <v>13</v>
      </c>
      <c r="G24" s="2">
        <f t="shared" si="7"/>
        <v>17</v>
      </c>
      <c r="H24" s="2">
        <f t="shared" si="7"/>
        <v>12</v>
      </c>
      <c r="I24" s="2">
        <f t="shared" si="7"/>
        <v>12</v>
      </c>
      <c r="J24" s="2">
        <f t="shared" si="7"/>
        <v>11</v>
      </c>
      <c r="K24" s="2">
        <f t="shared" si="7"/>
        <v>7</v>
      </c>
      <c r="L24" s="2">
        <f t="shared" si="7"/>
        <v>6</v>
      </c>
      <c r="M24" s="2">
        <f t="shared" si="7"/>
        <v>35</v>
      </c>
      <c r="N24" s="2">
        <f>SUM(N3:N22)</f>
        <v>203</v>
      </c>
    </row>
    <row r="25" spans="1:14" ht="15.6">
      <c r="A25" s="5" t="s">
        <v>16</v>
      </c>
      <c r="B25" s="4">
        <f t="shared" ref="B25:N25" si="8">(B24/$N24)</f>
        <v>0.17733990147783252</v>
      </c>
      <c r="C25" s="4">
        <f t="shared" si="8"/>
        <v>9.3596059113300489E-2</v>
      </c>
      <c r="D25" s="4">
        <f t="shared" si="8"/>
        <v>0.10837438423645321</v>
      </c>
      <c r="E25" s="4">
        <f t="shared" si="8"/>
        <v>6.4039408866995079E-2</v>
      </c>
      <c r="F25" s="4">
        <f t="shared" si="8"/>
        <v>6.4039408866995079E-2</v>
      </c>
      <c r="G25" s="4">
        <f t="shared" si="8"/>
        <v>8.3743842364532015E-2</v>
      </c>
      <c r="H25" s="4">
        <f t="shared" si="8"/>
        <v>5.9113300492610835E-2</v>
      </c>
      <c r="I25" s="4">
        <f t="shared" si="8"/>
        <v>5.9113300492610835E-2</v>
      </c>
      <c r="J25" s="4">
        <f t="shared" si="8"/>
        <v>5.4187192118226604E-2</v>
      </c>
      <c r="K25" s="4">
        <f t="shared" si="8"/>
        <v>3.4482758620689655E-2</v>
      </c>
      <c r="L25" s="4">
        <f t="shared" si="8"/>
        <v>2.9556650246305417E-2</v>
      </c>
      <c r="M25" s="4">
        <f t="shared" si="8"/>
        <v>0.17241379310344829</v>
      </c>
      <c r="N25" s="4">
        <f t="shared" si="8"/>
        <v>1</v>
      </c>
    </row>
    <row r="26" spans="1:14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</row>
  </sheetData>
  <mergeCells count="8">
    <mergeCell ref="A15:N15"/>
    <mergeCell ref="A18:N18"/>
    <mergeCell ref="A21:N21"/>
    <mergeCell ref="A1:N1"/>
    <mergeCell ref="A3:N3"/>
    <mergeCell ref="A6:N6"/>
    <mergeCell ref="A9:N9"/>
    <mergeCell ref="A12:N12"/>
  </mergeCells>
  <pageMargins left="0.7" right="0.7" top="0.75" bottom="0.75" header="0.511811023622047" footer="0.511811023622047"/>
  <pageSetup orientation="portrait" horizontalDpi="300" verticalDpi="30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N31"/>
  <sheetViews>
    <sheetView topLeftCell="A36" zoomScale="90" zoomScaleNormal="90" workbookViewId="0">
      <selection activeCell="O14" sqref="O14"/>
    </sheetView>
  </sheetViews>
  <sheetFormatPr defaultColWidth="9.109375" defaultRowHeight="14.4"/>
  <cols>
    <col min="1" max="1" width="11.6640625" style="7" customWidth="1"/>
    <col min="2" max="2" width="21" style="7" customWidth="1"/>
    <col min="3" max="3" width="17.44140625" style="7" customWidth="1"/>
    <col min="4" max="4" width="14.44140625" style="7" customWidth="1"/>
    <col min="5" max="5" width="17.44140625" style="7" customWidth="1"/>
    <col min="6" max="6" width="15.5546875" style="7" customWidth="1"/>
    <col min="7" max="7" width="10.33203125" style="7" customWidth="1"/>
    <col min="8" max="8" width="9.88671875" style="7" customWidth="1"/>
    <col min="9" max="9" width="15.33203125" style="7" customWidth="1"/>
    <col min="10" max="10" width="16.44140625" style="7" customWidth="1"/>
    <col min="11" max="11" width="15.109375" style="7" customWidth="1"/>
    <col min="12" max="12" width="16.44140625" style="7" customWidth="1"/>
    <col min="13" max="13" width="20" style="7" customWidth="1"/>
    <col min="14" max="16384" width="9.109375" style="7"/>
  </cols>
  <sheetData>
    <row r="1" spans="1:14" ht="17.399999999999999" customHeight="1">
      <c r="A1" s="14" t="s">
        <v>27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14" ht="15.6">
      <c r="A2" s="2"/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</row>
    <row r="3" spans="1:14" ht="15.6">
      <c r="A3" s="15" t="s">
        <v>23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</row>
    <row r="4" spans="1:14" ht="15.6">
      <c r="A4" s="2" t="s">
        <v>15</v>
      </c>
      <c r="B4" s="2">
        <f>'[6]Prince Edward Island (SMP)'!J6</f>
        <v>0</v>
      </c>
      <c r="C4" s="2">
        <f>'[6]Prince Edward Island (SMP)'!K6</f>
        <v>0</v>
      </c>
      <c r="D4" s="2">
        <f>'[6]Prince Edward Island (SMP)'!L6</f>
        <v>2</v>
      </c>
      <c r="E4" s="2">
        <f>'[6]Prince Edward Island (SMP)'!M6</f>
        <v>0</v>
      </c>
      <c r="F4" s="2">
        <f>'[6]Prince Edward Island (SMP)'!N6</f>
        <v>0</v>
      </c>
      <c r="G4" s="2">
        <f>'[6]Prince Edward Island (SMP)'!O6</f>
        <v>1</v>
      </c>
      <c r="H4" s="2">
        <f>'[6]Prince Edward Island (SMP)'!P6</f>
        <v>0</v>
      </c>
      <c r="I4" s="2">
        <f>'[6]Prince Edward Island (SMP)'!Q6</f>
        <v>0</v>
      </c>
      <c r="J4" s="2">
        <f>'[6]Prince Edward Island (SMP)'!R6</f>
        <v>0</v>
      </c>
      <c r="K4" s="2">
        <f>'[6]Prince Edward Island (SMP)'!S6</f>
        <v>0</v>
      </c>
      <c r="L4" s="2">
        <f>'[6]Prince Edward Island (SMP)'!T6</f>
        <v>0</v>
      </c>
      <c r="M4" s="2">
        <f>'[6]Prince Edward Island (SMP)'!U6</f>
        <v>1</v>
      </c>
      <c r="N4" s="2">
        <f>SUM(B4:M4)</f>
        <v>4</v>
      </c>
    </row>
    <row r="5" spans="1:14" ht="15.6">
      <c r="A5" s="2" t="s">
        <v>16</v>
      </c>
      <c r="B5" s="4">
        <f t="shared" ref="B5:M5" si="0">B4/$N4</f>
        <v>0</v>
      </c>
      <c r="C5" s="4">
        <f t="shared" si="0"/>
        <v>0</v>
      </c>
      <c r="D5" s="4">
        <f t="shared" si="0"/>
        <v>0.5</v>
      </c>
      <c r="E5" s="4">
        <f t="shared" si="0"/>
        <v>0</v>
      </c>
      <c r="F5" s="4">
        <f t="shared" si="0"/>
        <v>0</v>
      </c>
      <c r="G5" s="4">
        <f t="shared" si="0"/>
        <v>0.25</v>
      </c>
      <c r="H5" s="4">
        <f t="shared" si="0"/>
        <v>0</v>
      </c>
      <c r="I5" s="4">
        <f t="shared" si="0"/>
        <v>0</v>
      </c>
      <c r="J5" s="4">
        <f t="shared" si="0"/>
        <v>0</v>
      </c>
      <c r="K5" s="4">
        <f t="shared" si="0"/>
        <v>0</v>
      </c>
      <c r="L5" s="4">
        <f t="shared" si="0"/>
        <v>0</v>
      </c>
      <c r="M5" s="4">
        <f t="shared" si="0"/>
        <v>0.25</v>
      </c>
      <c r="N5" s="2"/>
    </row>
    <row r="6" spans="1:14" ht="15.6">
      <c r="A6" s="15" t="s">
        <v>14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14" ht="15.6">
      <c r="A7" s="2" t="s">
        <v>15</v>
      </c>
      <c r="B7" s="2">
        <f>'[6]Nova Scotia (SMP)'!J18</f>
        <v>2</v>
      </c>
      <c r="C7" s="2">
        <f>'[6]Nova Scotia (SMP)'!K18</f>
        <v>2</v>
      </c>
      <c r="D7" s="2">
        <f>'[6]Nova Scotia (SMP)'!L18</f>
        <v>1</v>
      </c>
      <c r="E7" s="2">
        <f>'[6]Nova Scotia (SMP)'!M18</f>
        <v>0</v>
      </c>
      <c r="F7" s="2">
        <f>'[6]Nova Scotia (SMP)'!N18</f>
        <v>1</v>
      </c>
      <c r="G7" s="2">
        <f>'[6]Nova Scotia (SMP)'!O18</f>
        <v>2</v>
      </c>
      <c r="H7" s="2">
        <f>'[6]Nova Scotia (SMP)'!P18</f>
        <v>1</v>
      </c>
      <c r="I7" s="2">
        <f>'[6]Nova Scotia (SMP)'!Q18</f>
        <v>3</v>
      </c>
      <c r="J7" s="2">
        <f>'[6]Nova Scotia (SMP)'!R18</f>
        <v>0</v>
      </c>
      <c r="K7" s="2">
        <f>'[6]Nova Scotia (SMP)'!S18</f>
        <v>1</v>
      </c>
      <c r="L7" s="2">
        <f>'[6]Nova Scotia (SMP)'!T18</f>
        <v>0</v>
      </c>
      <c r="M7" s="2">
        <f>'[6]Nova Scotia (SMP)'!U18</f>
        <v>3</v>
      </c>
      <c r="N7" s="2">
        <f>SUM(B7:M7)</f>
        <v>16</v>
      </c>
    </row>
    <row r="8" spans="1:14" ht="15.6">
      <c r="A8" s="2" t="s">
        <v>16</v>
      </c>
      <c r="B8" s="4">
        <f t="shared" ref="B8:M8" si="1">B7/$N7</f>
        <v>0.125</v>
      </c>
      <c r="C8" s="4">
        <f t="shared" si="1"/>
        <v>0.125</v>
      </c>
      <c r="D8" s="4">
        <f t="shared" si="1"/>
        <v>6.25E-2</v>
      </c>
      <c r="E8" s="4">
        <f t="shared" si="1"/>
        <v>0</v>
      </c>
      <c r="F8" s="4">
        <f t="shared" si="1"/>
        <v>6.25E-2</v>
      </c>
      <c r="G8" s="4">
        <f t="shared" si="1"/>
        <v>0.125</v>
      </c>
      <c r="H8" s="4">
        <f t="shared" si="1"/>
        <v>6.25E-2</v>
      </c>
      <c r="I8" s="4">
        <f t="shared" si="1"/>
        <v>0.1875</v>
      </c>
      <c r="J8" s="4">
        <f t="shared" si="1"/>
        <v>0</v>
      </c>
      <c r="K8" s="4">
        <f t="shared" si="1"/>
        <v>6.25E-2</v>
      </c>
      <c r="L8" s="4">
        <f t="shared" si="1"/>
        <v>0</v>
      </c>
      <c r="M8" s="4">
        <f t="shared" si="1"/>
        <v>0.1875</v>
      </c>
      <c r="N8" s="2"/>
    </row>
    <row r="9" spans="1:14" ht="15.6">
      <c r="A9" s="15" t="s">
        <v>17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</row>
    <row r="10" spans="1:14" ht="15.6">
      <c r="A10" s="2" t="s">
        <v>15</v>
      </c>
      <c r="B10" s="2">
        <f>'[6]New Brunswick (SMP)'!J13</f>
        <v>3</v>
      </c>
      <c r="C10" s="2">
        <f>'[6]New Brunswick (SMP)'!K13</f>
        <v>1</v>
      </c>
      <c r="D10" s="2">
        <f>'[6]New Brunswick (SMP)'!L13</f>
        <v>0</v>
      </c>
      <c r="E10" s="2">
        <f>'[6]New Brunswick (SMP)'!M13</f>
        <v>0</v>
      </c>
      <c r="F10" s="2">
        <f>'[6]New Brunswick (SMP)'!N13</f>
        <v>0</v>
      </c>
      <c r="G10" s="2">
        <f>'[6]New Brunswick (SMP)'!O13</f>
        <v>1</v>
      </c>
      <c r="H10" s="2">
        <f>'[6]New Brunswick (SMP)'!P13</f>
        <v>3</v>
      </c>
      <c r="I10" s="2">
        <f>'[6]New Brunswick (SMP)'!Q13</f>
        <v>0</v>
      </c>
      <c r="J10" s="2">
        <f>'[6]New Brunswick (SMP)'!R13</f>
        <v>0</v>
      </c>
      <c r="K10" s="2">
        <f>'[6]New Brunswick (SMP)'!S13</f>
        <v>1</v>
      </c>
      <c r="L10" s="2">
        <f>'[6]New Brunswick (SMP)'!T13</f>
        <v>0</v>
      </c>
      <c r="M10" s="2">
        <f>'[6]New Brunswick (SMP)'!U13</f>
        <v>2</v>
      </c>
      <c r="N10" s="2">
        <f>SUM(B10:M10)</f>
        <v>11</v>
      </c>
    </row>
    <row r="11" spans="1:14" ht="15.6">
      <c r="A11" s="2" t="s">
        <v>16</v>
      </c>
      <c r="B11" s="4">
        <f t="shared" ref="B11:M11" si="2">B10/$N10</f>
        <v>0.27272727272727271</v>
      </c>
      <c r="C11" s="4">
        <f t="shared" si="2"/>
        <v>9.0909090909090912E-2</v>
      </c>
      <c r="D11" s="4">
        <f t="shared" si="2"/>
        <v>0</v>
      </c>
      <c r="E11" s="4">
        <f t="shared" si="2"/>
        <v>0</v>
      </c>
      <c r="F11" s="4">
        <f t="shared" si="2"/>
        <v>0</v>
      </c>
      <c r="G11" s="4">
        <f t="shared" si="2"/>
        <v>9.0909090909090912E-2</v>
      </c>
      <c r="H11" s="4">
        <f t="shared" si="2"/>
        <v>0.27272727272727271</v>
      </c>
      <c r="I11" s="4">
        <f t="shared" si="2"/>
        <v>0</v>
      </c>
      <c r="J11" s="4">
        <f t="shared" si="2"/>
        <v>0</v>
      </c>
      <c r="K11" s="4">
        <f t="shared" si="2"/>
        <v>9.0909090909090912E-2</v>
      </c>
      <c r="L11" s="4">
        <f t="shared" si="2"/>
        <v>0</v>
      </c>
      <c r="M11" s="4">
        <f t="shared" si="2"/>
        <v>0.18181818181818182</v>
      </c>
      <c r="N11" s="2"/>
    </row>
    <row r="12" spans="1:14" ht="15.6">
      <c r="A12" s="15" t="s">
        <v>18</v>
      </c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</row>
    <row r="13" spans="1:14" ht="15.6">
      <c r="A13" s="2" t="s">
        <v>15</v>
      </c>
      <c r="B13" s="2">
        <f>[6]Quebec!J67</f>
        <v>19</v>
      </c>
      <c r="C13" s="2">
        <f>[6]Quebec!K67</f>
        <v>5</v>
      </c>
      <c r="D13" s="2">
        <f>[6]Quebec!L67</f>
        <v>2</v>
      </c>
      <c r="E13" s="2">
        <f>[6]Quebec!M67</f>
        <v>2</v>
      </c>
      <c r="F13" s="2">
        <f>[6]Quebec!N67</f>
        <v>7</v>
      </c>
      <c r="G13" s="2">
        <f>[6]Quebec!O67</f>
        <v>5</v>
      </c>
      <c r="H13" s="2">
        <f>[6]Quebec!P67</f>
        <v>3</v>
      </c>
      <c r="I13" s="2">
        <f>[6]Quebec!Q67</f>
        <v>1</v>
      </c>
      <c r="J13" s="2">
        <f>[6]Quebec!R67</f>
        <v>3</v>
      </c>
      <c r="K13" s="2">
        <f>[6]Quebec!S67</f>
        <v>2</v>
      </c>
      <c r="L13" s="2">
        <f>[6]Quebec!T67</f>
        <v>1</v>
      </c>
      <c r="M13" s="2">
        <f>[6]Quebec!U67</f>
        <v>15</v>
      </c>
      <c r="N13" s="2">
        <f>SUM(B13:M13)</f>
        <v>65</v>
      </c>
    </row>
    <row r="14" spans="1:14" ht="15.6">
      <c r="A14" s="2" t="s">
        <v>16</v>
      </c>
      <c r="B14" s="4">
        <f t="shared" ref="B14:M14" si="3">B13/$N13</f>
        <v>0.29230769230769232</v>
      </c>
      <c r="C14" s="4">
        <f t="shared" si="3"/>
        <v>7.6923076923076927E-2</v>
      </c>
      <c r="D14" s="4">
        <f t="shared" si="3"/>
        <v>3.0769230769230771E-2</v>
      </c>
      <c r="E14" s="4">
        <f t="shared" si="3"/>
        <v>3.0769230769230771E-2</v>
      </c>
      <c r="F14" s="4">
        <f t="shared" si="3"/>
        <v>0.1076923076923077</v>
      </c>
      <c r="G14" s="4">
        <f t="shared" si="3"/>
        <v>7.6923076923076927E-2</v>
      </c>
      <c r="H14" s="4">
        <f t="shared" si="3"/>
        <v>4.6153846153846156E-2</v>
      </c>
      <c r="I14" s="4">
        <f t="shared" si="3"/>
        <v>1.5384615384615385E-2</v>
      </c>
      <c r="J14" s="4">
        <f t="shared" si="3"/>
        <v>4.6153846153846156E-2</v>
      </c>
      <c r="K14" s="4">
        <f t="shared" si="3"/>
        <v>3.0769230769230771E-2</v>
      </c>
      <c r="L14" s="4">
        <f t="shared" si="3"/>
        <v>1.5384615384615385E-2</v>
      </c>
      <c r="M14" s="4">
        <f t="shared" si="3"/>
        <v>0.23076923076923078</v>
      </c>
      <c r="N14" s="2"/>
    </row>
    <row r="15" spans="1:14" ht="15.6">
      <c r="A15" s="15" t="s">
        <v>19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</row>
    <row r="16" spans="1:14" ht="15.6">
      <c r="A16" s="2" t="s">
        <v>15</v>
      </c>
      <c r="B16" s="2">
        <f>'[6]Ontario (SMP)'!J84</f>
        <v>18</v>
      </c>
      <c r="C16" s="2">
        <f>'[6]Ontario (SMP)'!K84</f>
        <v>5</v>
      </c>
      <c r="D16" s="2">
        <f>'[6]Ontario (SMP)'!L84</f>
        <v>7</v>
      </c>
      <c r="E16" s="2">
        <f>'[6]Ontario (SMP)'!M84</f>
        <v>9</v>
      </c>
      <c r="F16" s="2">
        <f>'[6]Ontario (SMP)'!N84</f>
        <v>5</v>
      </c>
      <c r="G16" s="2">
        <f>'[6]Ontario (SMP)'!O84</f>
        <v>2</v>
      </c>
      <c r="H16" s="2">
        <f>'[6]Ontario (SMP)'!P84</f>
        <v>5</v>
      </c>
      <c r="I16" s="2">
        <f>'[6]Ontario (SMP)'!Q84</f>
        <v>3</v>
      </c>
      <c r="J16" s="2">
        <f>'[6]Ontario (SMP)'!R84</f>
        <v>5</v>
      </c>
      <c r="K16" s="2">
        <f>'[6]Ontario (SMP)'!S84</f>
        <v>3</v>
      </c>
      <c r="L16" s="2">
        <f>'[6]Ontario (SMP)'!T84</f>
        <v>5</v>
      </c>
      <c r="M16" s="2">
        <f>'[6]Ontario (SMP)'!U84</f>
        <v>15</v>
      </c>
      <c r="N16" s="2">
        <f>SUM(B16:M16)</f>
        <v>82</v>
      </c>
    </row>
    <row r="17" spans="1:14" ht="15.6">
      <c r="A17" s="2" t="s">
        <v>16</v>
      </c>
      <c r="B17" s="4">
        <f t="shared" ref="B17:M17" si="4">B16/$N16</f>
        <v>0.21951219512195122</v>
      </c>
      <c r="C17" s="4">
        <f t="shared" si="4"/>
        <v>6.097560975609756E-2</v>
      </c>
      <c r="D17" s="4">
        <f t="shared" si="4"/>
        <v>8.5365853658536592E-2</v>
      </c>
      <c r="E17" s="4">
        <f t="shared" si="4"/>
        <v>0.10975609756097561</v>
      </c>
      <c r="F17" s="4">
        <f t="shared" si="4"/>
        <v>6.097560975609756E-2</v>
      </c>
      <c r="G17" s="4">
        <f t="shared" si="4"/>
        <v>2.4390243902439025E-2</v>
      </c>
      <c r="H17" s="4">
        <f t="shared" si="4"/>
        <v>6.097560975609756E-2</v>
      </c>
      <c r="I17" s="4">
        <f t="shared" si="4"/>
        <v>3.6585365853658534E-2</v>
      </c>
      <c r="J17" s="4">
        <f t="shared" si="4"/>
        <v>6.097560975609756E-2</v>
      </c>
      <c r="K17" s="4">
        <f t="shared" si="4"/>
        <v>3.6585365853658534E-2</v>
      </c>
      <c r="L17" s="4">
        <f t="shared" si="4"/>
        <v>6.097560975609756E-2</v>
      </c>
      <c r="M17" s="4">
        <f t="shared" si="4"/>
        <v>0.18292682926829268</v>
      </c>
      <c r="N17" s="2"/>
    </row>
    <row r="18" spans="1:14" ht="15.6">
      <c r="A18" s="15" t="s">
        <v>21</v>
      </c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</row>
    <row r="19" spans="1:14" ht="15.6">
      <c r="A19" s="2" t="s">
        <v>15</v>
      </c>
      <c r="B19" s="2">
        <f>[6]Manitoba!J17</f>
        <v>3</v>
      </c>
      <c r="C19" s="2">
        <f>[6]Manitoba!K17</f>
        <v>3</v>
      </c>
      <c r="D19" s="2">
        <f>[6]Manitoba!L17</f>
        <v>1</v>
      </c>
      <c r="E19" s="2">
        <f>[6]Manitoba!M17</f>
        <v>1</v>
      </c>
      <c r="F19" s="2">
        <f>[6]Manitoba!N17</f>
        <v>0</v>
      </c>
      <c r="G19" s="2">
        <f>[6]Manitoba!O17</f>
        <v>0</v>
      </c>
      <c r="H19" s="2">
        <f>[6]Manitoba!P17</f>
        <v>0</v>
      </c>
      <c r="I19" s="2">
        <f>[6]Manitoba!Q17</f>
        <v>2</v>
      </c>
      <c r="J19" s="2">
        <f>[6]Manitoba!R17</f>
        <v>0</v>
      </c>
      <c r="K19" s="2">
        <f>[6]Manitoba!S17</f>
        <v>1</v>
      </c>
      <c r="L19" s="2">
        <f>[6]Manitoba!T17</f>
        <v>1</v>
      </c>
      <c r="M19" s="2">
        <f>[6]Manitoba!U17</f>
        <v>3</v>
      </c>
      <c r="N19" s="2">
        <f>SUM(B19:M19)</f>
        <v>15</v>
      </c>
    </row>
    <row r="20" spans="1:14" ht="15.6">
      <c r="A20" s="2" t="s">
        <v>16</v>
      </c>
      <c r="B20" s="4">
        <f t="shared" ref="B20:M20" si="5">B19/$N19</f>
        <v>0.2</v>
      </c>
      <c r="C20" s="4">
        <f t="shared" si="5"/>
        <v>0.2</v>
      </c>
      <c r="D20" s="4">
        <f t="shared" si="5"/>
        <v>6.6666666666666666E-2</v>
      </c>
      <c r="E20" s="4">
        <f t="shared" si="5"/>
        <v>6.6666666666666666E-2</v>
      </c>
      <c r="F20" s="4">
        <f t="shared" si="5"/>
        <v>0</v>
      </c>
      <c r="G20" s="4">
        <f t="shared" si="5"/>
        <v>0</v>
      </c>
      <c r="H20" s="4">
        <f t="shared" si="5"/>
        <v>0</v>
      </c>
      <c r="I20" s="4">
        <f t="shared" si="5"/>
        <v>0.13333333333333333</v>
      </c>
      <c r="J20" s="4">
        <f t="shared" si="5"/>
        <v>0</v>
      </c>
      <c r="K20" s="4">
        <f t="shared" si="5"/>
        <v>6.6666666666666666E-2</v>
      </c>
      <c r="L20" s="4">
        <f t="shared" si="5"/>
        <v>6.6666666666666666E-2</v>
      </c>
      <c r="M20" s="4">
        <f t="shared" si="5"/>
        <v>0.2</v>
      </c>
      <c r="N20" s="2"/>
    </row>
    <row r="21" spans="1:14" ht="15.6">
      <c r="A21" s="15" t="s">
        <v>28</v>
      </c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</row>
    <row r="22" spans="1:14" ht="15.6">
      <c r="A22" s="2" t="s">
        <v>15</v>
      </c>
      <c r="B22" s="2">
        <f>[6]Saskatchewan!J18</f>
        <v>3</v>
      </c>
      <c r="C22" s="2">
        <f>[6]Saskatchewan!K18</f>
        <v>1</v>
      </c>
      <c r="D22" s="2">
        <f>[6]Saskatchewan!L18</f>
        <v>0</v>
      </c>
      <c r="E22" s="2">
        <f>[6]Saskatchewan!M18</f>
        <v>0</v>
      </c>
      <c r="F22" s="2">
        <f>[6]Saskatchewan!N18</f>
        <v>1</v>
      </c>
      <c r="G22" s="2">
        <f>[6]Saskatchewan!O18</f>
        <v>1</v>
      </c>
      <c r="H22" s="2">
        <f>[6]Saskatchewan!P18</f>
        <v>5</v>
      </c>
      <c r="I22" s="2">
        <f>[6]Saskatchewan!Q18</f>
        <v>1</v>
      </c>
      <c r="J22" s="2">
        <f>[6]Saskatchewan!R18</f>
        <v>0</v>
      </c>
      <c r="K22" s="2">
        <f>[6]Saskatchewan!S18</f>
        <v>2</v>
      </c>
      <c r="L22" s="2">
        <f>[6]Saskatchewan!T18</f>
        <v>1</v>
      </c>
      <c r="M22" s="2">
        <f>[6]Saskatchewan!U18</f>
        <v>1</v>
      </c>
      <c r="N22" s="2">
        <f>SUM(B22:M22)</f>
        <v>16</v>
      </c>
    </row>
    <row r="23" spans="1:14" ht="15.6">
      <c r="A23" s="2" t="s">
        <v>16</v>
      </c>
      <c r="B23" s="4">
        <f t="shared" ref="B23:M23" si="6">B22/$N22</f>
        <v>0.1875</v>
      </c>
      <c r="C23" s="4">
        <f t="shared" si="6"/>
        <v>6.25E-2</v>
      </c>
      <c r="D23" s="4">
        <f t="shared" si="6"/>
        <v>0</v>
      </c>
      <c r="E23" s="4">
        <f t="shared" si="6"/>
        <v>0</v>
      </c>
      <c r="F23" s="4">
        <f t="shared" si="6"/>
        <v>6.25E-2</v>
      </c>
      <c r="G23" s="4">
        <f t="shared" si="6"/>
        <v>6.25E-2</v>
      </c>
      <c r="H23" s="4">
        <f t="shared" si="6"/>
        <v>0.3125</v>
      </c>
      <c r="I23" s="4">
        <f t="shared" si="6"/>
        <v>6.25E-2</v>
      </c>
      <c r="J23" s="4">
        <f t="shared" si="6"/>
        <v>0</v>
      </c>
      <c r="K23" s="4">
        <f t="shared" si="6"/>
        <v>0.125</v>
      </c>
      <c r="L23" s="4">
        <f t="shared" si="6"/>
        <v>6.25E-2</v>
      </c>
      <c r="M23" s="4">
        <f t="shared" si="6"/>
        <v>6.25E-2</v>
      </c>
      <c r="N23" s="2"/>
    </row>
    <row r="24" spans="1:14" ht="15.6">
      <c r="A24" s="15" t="s">
        <v>29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</row>
    <row r="25" spans="1:14" ht="15.6">
      <c r="A25" s="2" t="s">
        <v>15</v>
      </c>
      <c r="B25" s="2">
        <f>[6]Alberta!J14</f>
        <v>0</v>
      </c>
      <c r="C25" s="2">
        <f>[6]Alberta!K14</f>
        <v>1</v>
      </c>
      <c r="D25" s="2">
        <f>[6]Alberta!L14</f>
        <v>1</v>
      </c>
      <c r="E25" s="2">
        <f>[6]Alberta!M14</f>
        <v>1</v>
      </c>
      <c r="F25" s="2">
        <f>[6]Alberta!N14</f>
        <v>2</v>
      </c>
      <c r="G25" s="2">
        <f>[6]Alberta!O14</f>
        <v>3</v>
      </c>
      <c r="H25" s="2">
        <f>[6]Alberta!P14</f>
        <v>0</v>
      </c>
      <c r="I25" s="2">
        <f>[6]Alberta!Q14</f>
        <v>0</v>
      </c>
      <c r="J25" s="2">
        <f>[6]Alberta!R14</f>
        <v>2</v>
      </c>
      <c r="K25" s="2">
        <f>[6]Alberta!S14</f>
        <v>0</v>
      </c>
      <c r="L25" s="2">
        <f>[6]Alberta!T14</f>
        <v>2</v>
      </c>
      <c r="M25" s="2">
        <f>[6]Alberta!U14</f>
        <v>0</v>
      </c>
      <c r="N25" s="2">
        <f>SUM(B25:M25)</f>
        <v>12</v>
      </c>
    </row>
    <row r="26" spans="1:14" ht="15.6">
      <c r="A26" s="2" t="s">
        <v>16</v>
      </c>
      <c r="B26" s="4">
        <f t="shared" ref="B26:M26" si="7">B25/$N25</f>
        <v>0</v>
      </c>
      <c r="C26" s="4">
        <f t="shared" si="7"/>
        <v>8.3333333333333329E-2</v>
      </c>
      <c r="D26" s="4">
        <f t="shared" si="7"/>
        <v>8.3333333333333329E-2</v>
      </c>
      <c r="E26" s="4">
        <f t="shared" si="7"/>
        <v>8.3333333333333329E-2</v>
      </c>
      <c r="F26" s="4">
        <f t="shared" si="7"/>
        <v>0.16666666666666666</v>
      </c>
      <c r="G26" s="4">
        <f t="shared" si="7"/>
        <v>0.25</v>
      </c>
      <c r="H26" s="4">
        <f t="shared" si="7"/>
        <v>0</v>
      </c>
      <c r="I26" s="4">
        <f t="shared" si="7"/>
        <v>0</v>
      </c>
      <c r="J26" s="4">
        <f t="shared" si="7"/>
        <v>0.16666666666666666</v>
      </c>
      <c r="K26" s="4">
        <f t="shared" si="7"/>
        <v>0</v>
      </c>
      <c r="L26" s="4">
        <f t="shared" si="7"/>
        <v>0.16666666666666666</v>
      </c>
      <c r="M26" s="4">
        <f t="shared" si="7"/>
        <v>0</v>
      </c>
      <c r="N26" s="2"/>
    </row>
    <row r="27" spans="1:14" ht="15.6">
      <c r="A27" s="15" t="s">
        <v>24</v>
      </c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</row>
    <row r="28" spans="1:14" ht="15.6">
      <c r="A28" s="2" t="s">
        <v>15</v>
      </c>
      <c r="B28" s="2">
        <f>'[6]British Columbia'!J15</f>
        <v>3</v>
      </c>
      <c r="C28" s="2">
        <f>'[6]British Columbia'!K15</f>
        <v>2</v>
      </c>
      <c r="D28" s="2">
        <f>'[6]British Columbia'!L15</f>
        <v>0</v>
      </c>
      <c r="E28" s="2">
        <f>'[6]British Columbia'!M15</f>
        <v>1</v>
      </c>
      <c r="F28" s="2">
        <f>'[6]British Columbia'!N15</f>
        <v>2</v>
      </c>
      <c r="G28" s="2">
        <f>'[6]British Columbia'!O15</f>
        <v>1</v>
      </c>
      <c r="H28" s="2">
        <f>'[6]British Columbia'!P15</f>
        <v>1</v>
      </c>
      <c r="I28" s="2">
        <f>'[6]British Columbia'!Q15</f>
        <v>1</v>
      </c>
      <c r="J28" s="2">
        <f>'[6]British Columbia'!R15</f>
        <v>0</v>
      </c>
      <c r="K28" s="2">
        <f>'[6]British Columbia'!S15</f>
        <v>0</v>
      </c>
      <c r="L28" s="2">
        <f>'[6]British Columbia'!T15</f>
        <v>0</v>
      </c>
      <c r="M28" s="2">
        <f>'[6]British Columbia'!U15</f>
        <v>2</v>
      </c>
      <c r="N28" s="2">
        <f>SUM(B28:M28)</f>
        <v>13</v>
      </c>
    </row>
    <row r="29" spans="1:14" ht="15.6">
      <c r="A29" s="2" t="s">
        <v>16</v>
      </c>
      <c r="B29" s="4">
        <f t="shared" ref="B29:M29" si="8">B28/$N28</f>
        <v>0.23076923076923078</v>
      </c>
      <c r="C29" s="4">
        <f t="shared" si="8"/>
        <v>0.15384615384615385</v>
      </c>
      <c r="D29" s="4">
        <f t="shared" si="8"/>
        <v>0</v>
      </c>
      <c r="E29" s="4">
        <f t="shared" si="8"/>
        <v>7.6923076923076927E-2</v>
      </c>
      <c r="F29" s="4">
        <f t="shared" si="8"/>
        <v>0.15384615384615385</v>
      </c>
      <c r="G29" s="4">
        <f t="shared" si="8"/>
        <v>7.6923076923076927E-2</v>
      </c>
      <c r="H29" s="4">
        <f t="shared" si="8"/>
        <v>7.6923076923076927E-2</v>
      </c>
      <c r="I29" s="4">
        <f t="shared" si="8"/>
        <v>7.6923076923076927E-2</v>
      </c>
      <c r="J29" s="4">
        <f t="shared" si="8"/>
        <v>0</v>
      </c>
      <c r="K29" s="4">
        <f t="shared" si="8"/>
        <v>0</v>
      </c>
      <c r="L29" s="4">
        <f t="shared" si="8"/>
        <v>0</v>
      </c>
      <c r="M29" s="4">
        <f t="shared" si="8"/>
        <v>0.15384615384615385</v>
      </c>
      <c r="N29" s="2"/>
    </row>
    <row r="30" spans="1:14" ht="15.6">
      <c r="A30" s="5" t="s">
        <v>13</v>
      </c>
      <c r="B30" s="2">
        <f t="shared" ref="B30:M30" si="9">B4+B7+B10+B13+B16+B19+B22+B25+B28</f>
        <v>51</v>
      </c>
      <c r="C30" s="2">
        <f t="shared" si="9"/>
        <v>20</v>
      </c>
      <c r="D30" s="2">
        <f t="shared" si="9"/>
        <v>14</v>
      </c>
      <c r="E30" s="2">
        <f t="shared" si="9"/>
        <v>14</v>
      </c>
      <c r="F30" s="2">
        <f t="shared" si="9"/>
        <v>18</v>
      </c>
      <c r="G30" s="2">
        <f t="shared" si="9"/>
        <v>16</v>
      </c>
      <c r="H30" s="2">
        <f t="shared" si="9"/>
        <v>18</v>
      </c>
      <c r="I30" s="2">
        <f t="shared" si="9"/>
        <v>11</v>
      </c>
      <c r="J30" s="2">
        <f t="shared" si="9"/>
        <v>10</v>
      </c>
      <c r="K30" s="2">
        <f t="shared" si="9"/>
        <v>10</v>
      </c>
      <c r="L30" s="2">
        <f t="shared" si="9"/>
        <v>10</v>
      </c>
      <c r="M30" s="2">
        <f t="shared" si="9"/>
        <v>42</v>
      </c>
      <c r="N30" s="2">
        <f>SUM(N3:N28)</f>
        <v>234</v>
      </c>
    </row>
    <row r="31" spans="1:14" ht="15.6">
      <c r="A31" s="5" t="s">
        <v>16</v>
      </c>
      <c r="B31" s="4">
        <f t="shared" ref="B31:N31" si="10">(B30/$N30)</f>
        <v>0.21794871794871795</v>
      </c>
      <c r="C31" s="4">
        <f t="shared" si="10"/>
        <v>8.5470085470085472E-2</v>
      </c>
      <c r="D31" s="4">
        <f t="shared" si="10"/>
        <v>5.9829059829059832E-2</v>
      </c>
      <c r="E31" s="4">
        <f t="shared" si="10"/>
        <v>5.9829059829059832E-2</v>
      </c>
      <c r="F31" s="4">
        <f t="shared" si="10"/>
        <v>7.6923076923076927E-2</v>
      </c>
      <c r="G31" s="4">
        <f t="shared" si="10"/>
        <v>6.8376068376068383E-2</v>
      </c>
      <c r="H31" s="4">
        <f t="shared" si="10"/>
        <v>7.6923076923076927E-2</v>
      </c>
      <c r="I31" s="4">
        <f t="shared" si="10"/>
        <v>4.7008547008547008E-2</v>
      </c>
      <c r="J31" s="4">
        <f t="shared" si="10"/>
        <v>4.2735042735042736E-2</v>
      </c>
      <c r="K31" s="4">
        <f t="shared" si="10"/>
        <v>4.2735042735042736E-2</v>
      </c>
      <c r="L31" s="4">
        <f t="shared" si="10"/>
        <v>4.2735042735042736E-2</v>
      </c>
      <c r="M31" s="4">
        <f t="shared" si="10"/>
        <v>0.17948717948717949</v>
      </c>
      <c r="N31" s="4">
        <f t="shared" si="10"/>
        <v>1</v>
      </c>
    </row>
  </sheetData>
  <mergeCells count="10">
    <mergeCell ref="A1:N1"/>
    <mergeCell ref="A3:N3"/>
    <mergeCell ref="A6:N6"/>
    <mergeCell ref="A9:N9"/>
    <mergeCell ref="A12:N12"/>
    <mergeCell ref="A15:N15"/>
    <mergeCell ref="A18:N18"/>
    <mergeCell ref="A21:N21"/>
    <mergeCell ref="A24:N24"/>
    <mergeCell ref="A27:N27"/>
  </mergeCells>
  <pageMargins left="0.7" right="0.7" top="0.75" bottom="0.75" header="0.511811023622047" footer="0.511811023622047"/>
  <pageSetup orientation="portrait" horizontalDpi="300" verticalDpi="30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N31"/>
  <sheetViews>
    <sheetView topLeftCell="A33" zoomScale="90" zoomScaleNormal="90" workbookViewId="0">
      <selection activeCell="Q27" sqref="Q27"/>
    </sheetView>
  </sheetViews>
  <sheetFormatPr defaultColWidth="9.109375" defaultRowHeight="14.4"/>
  <cols>
    <col min="1" max="1" width="11.6640625" style="7" customWidth="1"/>
    <col min="2" max="2" width="21" style="7" customWidth="1"/>
    <col min="3" max="3" width="17.44140625" style="7" customWidth="1"/>
    <col min="4" max="4" width="14.44140625" style="7" customWidth="1"/>
    <col min="5" max="5" width="17.44140625" style="7" customWidth="1"/>
    <col min="6" max="6" width="15.5546875" style="7" customWidth="1"/>
    <col min="7" max="7" width="10.33203125" style="7" customWidth="1"/>
    <col min="8" max="8" width="9.88671875" style="7" customWidth="1"/>
    <col min="9" max="9" width="15.33203125" style="7" customWidth="1"/>
    <col min="10" max="10" width="16.44140625" style="7" customWidth="1"/>
    <col min="11" max="11" width="15.109375" style="7" customWidth="1"/>
    <col min="12" max="12" width="16.44140625" style="7" customWidth="1"/>
    <col min="13" max="13" width="20" style="7" customWidth="1"/>
    <col min="14" max="16384" width="9.109375" style="7"/>
  </cols>
  <sheetData>
    <row r="1" spans="1:14" ht="17.399999999999999" customHeight="1">
      <c r="A1" s="14" t="s">
        <v>30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14" ht="15.6">
      <c r="A2" s="2"/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</row>
    <row r="3" spans="1:14" ht="15.6">
      <c r="A3" s="15" t="s">
        <v>23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</row>
    <row r="4" spans="1:14" ht="15.6">
      <c r="A4" s="2" t="s">
        <v>15</v>
      </c>
      <c r="B4" s="2">
        <f>'[7]Prince Edward Island (SMP)'!J6</f>
        <v>0</v>
      </c>
      <c r="C4" s="2">
        <f>'[7]Prince Edward Island (SMP)'!K6</f>
        <v>0</v>
      </c>
      <c r="D4" s="2">
        <f>'[7]Prince Edward Island (SMP)'!L6</f>
        <v>2</v>
      </c>
      <c r="E4" s="2">
        <f>'[7]Prince Edward Island (SMP)'!M6</f>
        <v>0</v>
      </c>
      <c r="F4" s="2">
        <f>'[7]Prince Edward Island (SMP)'!N6</f>
        <v>1</v>
      </c>
      <c r="G4" s="2">
        <f>'[7]Prince Edward Island (SMP)'!O6</f>
        <v>0</v>
      </c>
      <c r="H4" s="2">
        <f>'[7]Prince Edward Island (SMP)'!P6</f>
        <v>0</v>
      </c>
      <c r="I4" s="2">
        <f>'[7]Prince Edward Island (SMP)'!Q6</f>
        <v>0</v>
      </c>
      <c r="J4" s="2">
        <f>'[7]Prince Edward Island (SMP)'!R6</f>
        <v>0</v>
      </c>
      <c r="K4" s="2">
        <f>'[7]Prince Edward Island (SMP)'!S6</f>
        <v>0</v>
      </c>
      <c r="L4" s="2">
        <f>'[7]Prince Edward Island (SMP)'!T6</f>
        <v>0</v>
      </c>
      <c r="M4" s="2">
        <f>'[7]Prince Edward Island (SMP)'!U6</f>
        <v>1</v>
      </c>
      <c r="N4" s="2">
        <f>SUM(B4:M4)</f>
        <v>4</v>
      </c>
    </row>
    <row r="5" spans="1:14" ht="15.6">
      <c r="A5" s="2" t="s">
        <v>16</v>
      </c>
      <c r="B5" s="4">
        <f t="shared" ref="B5:M5" si="0">B4/$N4</f>
        <v>0</v>
      </c>
      <c r="C5" s="4">
        <f t="shared" si="0"/>
        <v>0</v>
      </c>
      <c r="D5" s="4">
        <f t="shared" si="0"/>
        <v>0.5</v>
      </c>
      <c r="E5" s="4">
        <f t="shared" si="0"/>
        <v>0</v>
      </c>
      <c r="F5" s="4">
        <f t="shared" si="0"/>
        <v>0.25</v>
      </c>
      <c r="G5" s="4">
        <f t="shared" si="0"/>
        <v>0</v>
      </c>
      <c r="H5" s="4">
        <f t="shared" si="0"/>
        <v>0</v>
      </c>
      <c r="I5" s="4">
        <f t="shared" si="0"/>
        <v>0</v>
      </c>
      <c r="J5" s="4">
        <f t="shared" si="0"/>
        <v>0</v>
      </c>
      <c r="K5" s="4">
        <f t="shared" si="0"/>
        <v>0</v>
      </c>
      <c r="L5" s="4">
        <f t="shared" si="0"/>
        <v>0</v>
      </c>
      <c r="M5" s="4">
        <f t="shared" si="0"/>
        <v>0.25</v>
      </c>
      <c r="N5" s="2"/>
    </row>
    <row r="6" spans="1:14" ht="15.6">
      <c r="A6" s="15" t="s">
        <v>14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14" ht="15.6">
      <c r="A7" s="2" t="s">
        <v>15</v>
      </c>
      <c r="B7" s="2">
        <f>'[7]Nova Scotia (SMP)'!J16</f>
        <v>4</v>
      </c>
      <c r="C7" s="2">
        <f>'[7]Nova Scotia (SMP)'!K16</f>
        <v>0</v>
      </c>
      <c r="D7" s="2">
        <f>'[7]Nova Scotia (SMP)'!L16</f>
        <v>1</v>
      </c>
      <c r="E7" s="2">
        <f>'[7]Nova Scotia (SMP)'!M16</f>
        <v>0</v>
      </c>
      <c r="F7" s="2">
        <f>'[7]Nova Scotia (SMP)'!N16</f>
        <v>0</v>
      </c>
      <c r="G7" s="2">
        <f>'[7]Nova Scotia (SMP)'!O16</f>
        <v>1</v>
      </c>
      <c r="H7" s="2">
        <f>'[7]Nova Scotia (SMP)'!P16</f>
        <v>1</v>
      </c>
      <c r="I7" s="2">
        <f>'[7]Nova Scotia (SMP)'!Q16</f>
        <v>1</v>
      </c>
      <c r="J7" s="2">
        <f>'[7]Nova Scotia (SMP)'!R16</f>
        <v>1</v>
      </c>
      <c r="K7" s="2">
        <f>'[7]Nova Scotia (SMP)'!S16</f>
        <v>2</v>
      </c>
      <c r="L7" s="2">
        <f>'[7]Nova Scotia (SMP)'!T16</f>
        <v>0</v>
      </c>
      <c r="M7" s="2">
        <f>'[7]Nova Scotia (SMP)'!U16</f>
        <v>3</v>
      </c>
      <c r="N7" s="2">
        <f>SUM(B7:M7)</f>
        <v>14</v>
      </c>
    </row>
    <row r="8" spans="1:14" ht="15.6">
      <c r="A8" s="2" t="s">
        <v>16</v>
      </c>
      <c r="B8" s="4">
        <f t="shared" ref="B8:M8" si="1">B7/$N7</f>
        <v>0.2857142857142857</v>
      </c>
      <c r="C8" s="4">
        <f t="shared" si="1"/>
        <v>0</v>
      </c>
      <c r="D8" s="4">
        <f t="shared" si="1"/>
        <v>7.1428571428571425E-2</v>
      </c>
      <c r="E8" s="4">
        <f t="shared" si="1"/>
        <v>0</v>
      </c>
      <c r="F8" s="4">
        <f t="shared" si="1"/>
        <v>0</v>
      </c>
      <c r="G8" s="4">
        <f t="shared" si="1"/>
        <v>7.1428571428571425E-2</v>
      </c>
      <c r="H8" s="4">
        <f t="shared" si="1"/>
        <v>7.1428571428571425E-2</v>
      </c>
      <c r="I8" s="4">
        <f t="shared" si="1"/>
        <v>7.1428571428571425E-2</v>
      </c>
      <c r="J8" s="4">
        <f t="shared" si="1"/>
        <v>7.1428571428571425E-2</v>
      </c>
      <c r="K8" s="4">
        <f t="shared" si="1"/>
        <v>0.14285714285714285</v>
      </c>
      <c r="L8" s="4">
        <f t="shared" si="1"/>
        <v>0</v>
      </c>
      <c r="M8" s="4">
        <f t="shared" si="1"/>
        <v>0.21428571428571427</v>
      </c>
      <c r="N8" s="2"/>
    </row>
    <row r="9" spans="1:14" ht="15.6">
      <c r="A9" s="15" t="s">
        <v>17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</row>
    <row r="10" spans="1:14" ht="15.6">
      <c r="A10" s="2" t="s">
        <v>15</v>
      </c>
      <c r="B10" s="2">
        <f>'[7]New Brunswick (SMP)'!J13</f>
        <v>2</v>
      </c>
      <c r="C10" s="2">
        <f>'[7]New Brunswick (SMP)'!K13</f>
        <v>0</v>
      </c>
      <c r="D10" s="2">
        <f>'[7]New Brunswick (SMP)'!L13</f>
        <v>0</v>
      </c>
      <c r="E10" s="2">
        <f>'[7]New Brunswick (SMP)'!M13</f>
        <v>0</v>
      </c>
      <c r="F10" s="2">
        <f>'[7]New Brunswick (SMP)'!N13</f>
        <v>1</v>
      </c>
      <c r="G10" s="2">
        <f>'[7]New Brunswick (SMP)'!O13</f>
        <v>4</v>
      </c>
      <c r="H10" s="2">
        <f>'[7]New Brunswick (SMP)'!P13</f>
        <v>0</v>
      </c>
      <c r="I10" s="2">
        <f>'[7]New Brunswick (SMP)'!Q13</f>
        <v>2</v>
      </c>
      <c r="J10" s="2">
        <f>'[7]New Brunswick (SMP)'!R13</f>
        <v>0</v>
      </c>
      <c r="K10" s="2">
        <f>'[7]New Brunswick (SMP)'!S13</f>
        <v>0</v>
      </c>
      <c r="L10" s="2">
        <f>'[7]New Brunswick (SMP)'!T13</f>
        <v>1</v>
      </c>
      <c r="M10" s="2">
        <f>'[7]New Brunswick (SMP)'!U13</f>
        <v>1</v>
      </c>
      <c r="N10" s="2">
        <f>SUM(B10:M10)</f>
        <v>11</v>
      </c>
    </row>
    <row r="11" spans="1:14" ht="15.6">
      <c r="A11" s="2" t="s">
        <v>16</v>
      </c>
      <c r="B11" s="4">
        <f t="shared" ref="B11:M11" si="2">B10/$N10</f>
        <v>0.18181818181818182</v>
      </c>
      <c r="C11" s="4">
        <f t="shared" si="2"/>
        <v>0</v>
      </c>
      <c r="D11" s="4">
        <f t="shared" si="2"/>
        <v>0</v>
      </c>
      <c r="E11" s="4">
        <f t="shared" si="2"/>
        <v>0</v>
      </c>
      <c r="F11" s="4">
        <f t="shared" si="2"/>
        <v>9.0909090909090912E-2</v>
      </c>
      <c r="G11" s="4">
        <f t="shared" si="2"/>
        <v>0.36363636363636365</v>
      </c>
      <c r="H11" s="4">
        <f t="shared" si="2"/>
        <v>0</v>
      </c>
      <c r="I11" s="4">
        <f t="shared" si="2"/>
        <v>0.18181818181818182</v>
      </c>
      <c r="J11" s="4">
        <f t="shared" si="2"/>
        <v>0</v>
      </c>
      <c r="K11" s="4">
        <f t="shared" si="2"/>
        <v>0</v>
      </c>
      <c r="L11" s="4">
        <f t="shared" si="2"/>
        <v>9.0909090909090912E-2</v>
      </c>
      <c r="M11" s="4">
        <f t="shared" si="2"/>
        <v>9.0909090909090912E-2</v>
      </c>
      <c r="N11" s="2"/>
    </row>
    <row r="12" spans="1:14" ht="15.6">
      <c r="A12" s="15" t="s">
        <v>18</v>
      </c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</row>
    <row r="13" spans="1:14" ht="15.6">
      <c r="A13" s="2" t="s">
        <v>15</v>
      </c>
      <c r="B13" s="2">
        <f>[7]Quebec!J67</f>
        <v>19</v>
      </c>
      <c r="C13" s="2">
        <f>[7]Quebec!K67</f>
        <v>4</v>
      </c>
      <c r="D13" s="2">
        <f>[7]Quebec!L67</f>
        <v>3</v>
      </c>
      <c r="E13" s="2">
        <f>[7]Quebec!M67</f>
        <v>2</v>
      </c>
      <c r="F13" s="2">
        <f>[7]Quebec!N67</f>
        <v>6</v>
      </c>
      <c r="G13" s="2">
        <f>[7]Quebec!O67</f>
        <v>4</v>
      </c>
      <c r="H13" s="2">
        <f>[7]Quebec!P67</f>
        <v>5</v>
      </c>
      <c r="I13" s="2">
        <f>[7]Quebec!Q67</f>
        <v>2</v>
      </c>
      <c r="J13" s="2">
        <f>[7]Quebec!R67</f>
        <v>2</v>
      </c>
      <c r="K13" s="2">
        <f>[7]Quebec!S67</f>
        <v>1</v>
      </c>
      <c r="L13" s="2">
        <f>[7]Quebec!T67</f>
        <v>3</v>
      </c>
      <c r="M13" s="2">
        <f>[7]Quebec!U67</f>
        <v>14</v>
      </c>
      <c r="N13" s="2">
        <f>SUM(B13:M13)</f>
        <v>65</v>
      </c>
    </row>
    <row r="14" spans="1:14" ht="15.6">
      <c r="A14" s="2" t="s">
        <v>16</v>
      </c>
      <c r="B14" s="4">
        <f t="shared" ref="B14:M14" si="3">B13/$N13</f>
        <v>0.29230769230769232</v>
      </c>
      <c r="C14" s="4">
        <f t="shared" si="3"/>
        <v>6.1538461538461542E-2</v>
      </c>
      <c r="D14" s="4">
        <f t="shared" si="3"/>
        <v>4.6153846153846156E-2</v>
      </c>
      <c r="E14" s="4">
        <f t="shared" si="3"/>
        <v>3.0769230769230771E-2</v>
      </c>
      <c r="F14" s="4">
        <f t="shared" si="3"/>
        <v>9.2307692307692313E-2</v>
      </c>
      <c r="G14" s="4">
        <f t="shared" si="3"/>
        <v>6.1538461538461542E-2</v>
      </c>
      <c r="H14" s="4">
        <f t="shared" si="3"/>
        <v>7.6923076923076927E-2</v>
      </c>
      <c r="I14" s="4">
        <f t="shared" si="3"/>
        <v>3.0769230769230771E-2</v>
      </c>
      <c r="J14" s="4">
        <f t="shared" si="3"/>
        <v>3.0769230769230771E-2</v>
      </c>
      <c r="K14" s="4">
        <f t="shared" si="3"/>
        <v>1.5384615384615385E-2</v>
      </c>
      <c r="L14" s="4">
        <f t="shared" si="3"/>
        <v>4.6153846153846156E-2</v>
      </c>
      <c r="M14" s="4">
        <f t="shared" si="3"/>
        <v>0.2153846153846154</v>
      </c>
      <c r="N14" s="2"/>
    </row>
    <row r="15" spans="1:14" ht="15.6">
      <c r="A15" s="15" t="s">
        <v>19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</row>
    <row r="16" spans="1:14" ht="15.6">
      <c r="A16" s="2" t="s">
        <v>15</v>
      </c>
      <c r="B16" s="2">
        <f>'[7]Ontario (SMP)'!J84</f>
        <v>22</v>
      </c>
      <c r="C16" s="2">
        <f>'[7]Ontario (SMP)'!K84</f>
        <v>10</v>
      </c>
      <c r="D16" s="2">
        <f>'[7]Ontario (SMP)'!L84</f>
        <v>2</v>
      </c>
      <c r="E16" s="2">
        <f>'[7]Ontario (SMP)'!M84</f>
        <v>7</v>
      </c>
      <c r="F16" s="2">
        <f>'[7]Ontario (SMP)'!N84</f>
        <v>6</v>
      </c>
      <c r="G16" s="2">
        <f>'[7]Ontario (SMP)'!O84</f>
        <v>7</v>
      </c>
      <c r="H16" s="2">
        <f>'[7]Ontario (SMP)'!P84</f>
        <v>4</v>
      </c>
      <c r="I16" s="2">
        <f>'[7]Ontario (SMP)'!Q84</f>
        <v>1</v>
      </c>
      <c r="J16" s="2">
        <f>'[7]Ontario (SMP)'!R84</f>
        <v>0</v>
      </c>
      <c r="K16" s="2">
        <f>'[7]Ontario (SMP)'!S84</f>
        <v>1</v>
      </c>
      <c r="L16" s="2">
        <f>'[7]Ontario (SMP)'!T84</f>
        <v>1</v>
      </c>
      <c r="M16" s="2">
        <f>'[7]Ontario (SMP)'!U84</f>
        <v>21</v>
      </c>
      <c r="N16" s="2">
        <f>SUM(B16:M16)</f>
        <v>82</v>
      </c>
    </row>
    <row r="17" spans="1:14" ht="15.6">
      <c r="A17" s="2" t="s">
        <v>16</v>
      </c>
      <c r="B17" s="4">
        <f t="shared" ref="B17:M17" si="4">B16/$N16</f>
        <v>0.26829268292682928</v>
      </c>
      <c r="C17" s="4">
        <f t="shared" si="4"/>
        <v>0.12195121951219512</v>
      </c>
      <c r="D17" s="4">
        <f t="shared" si="4"/>
        <v>2.4390243902439025E-2</v>
      </c>
      <c r="E17" s="4">
        <f t="shared" si="4"/>
        <v>8.5365853658536592E-2</v>
      </c>
      <c r="F17" s="4">
        <f t="shared" si="4"/>
        <v>7.3170731707317069E-2</v>
      </c>
      <c r="G17" s="4">
        <f t="shared" si="4"/>
        <v>8.5365853658536592E-2</v>
      </c>
      <c r="H17" s="4">
        <f t="shared" si="4"/>
        <v>4.878048780487805E-2</v>
      </c>
      <c r="I17" s="4">
        <f t="shared" si="4"/>
        <v>1.2195121951219513E-2</v>
      </c>
      <c r="J17" s="4">
        <f t="shared" si="4"/>
        <v>0</v>
      </c>
      <c r="K17" s="4">
        <f t="shared" si="4"/>
        <v>1.2195121951219513E-2</v>
      </c>
      <c r="L17" s="4">
        <f t="shared" si="4"/>
        <v>1.2195121951219513E-2</v>
      </c>
      <c r="M17" s="4">
        <f t="shared" si="4"/>
        <v>0.25609756097560976</v>
      </c>
      <c r="N17" s="2"/>
    </row>
    <row r="18" spans="1:14" ht="15.6">
      <c r="A18" s="15" t="s">
        <v>21</v>
      </c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</row>
    <row r="19" spans="1:14" ht="15.6">
      <c r="A19" s="2" t="s">
        <v>15</v>
      </c>
      <c r="B19" s="2">
        <f>[7]Manitoba!J19</f>
        <v>2</v>
      </c>
      <c r="C19" s="2">
        <f>[7]Manitoba!K19</f>
        <v>0</v>
      </c>
      <c r="D19" s="2">
        <f>[7]Manitoba!L19</f>
        <v>2</v>
      </c>
      <c r="E19" s="2">
        <f>[7]Manitoba!M19</f>
        <v>3</v>
      </c>
      <c r="F19" s="2">
        <f>[7]Manitoba!N19</f>
        <v>1</v>
      </c>
      <c r="G19" s="2">
        <f>[7]Manitoba!O19</f>
        <v>3</v>
      </c>
      <c r="H19" s="2">
        <f>[7]Manitoba!P19</f>
        <v>0</v>
      </c>
      <c r="I19" s="2">
        <f>[7]Manitoba!Q19</f>
        <v>3</v>
      </c>
      <c r="J19" s="2">
        <f>[7]Manitoba!R19</f>
        <v>1</v>
      </c>
      <c r="K19" s="2">
        <f>[7]Manitoba!S19</f>
        <v>0</v>
      </c>
      <c r="L19" s="2">
        <f>[7]Manitoba!T19</f>
        <v>0</v>
      </c>
      <c r="M19" s="2">
        <f>[7]Manitoba!U19</f>
        <v>2</v>
      </c>
      <c r="N19" s="2">
        <f>SUM(B19:M19)</f>
        <v>17</v>
      </c>
    </row>
    <row r="20" spans="1:14" ht="15.6">
      <c r="A20" s="2" t="s">
        <v>16</v>
      </c>
      <c r="B20" s="4">
        <f t="shared" ref="B20:M20" si="5">B19/$N19</f>
        <v>0.11764705882352941</v>
      </c>
      <c r="C20" s="4">
        <f t="shared" si="5"/>
        <v>0</v>
      </c>
      <c r="D20" s="4">
        <f t="shared" si="5"/>
        <v>0.11764705882352941</v>
      </c>
      <c r="E20" s="4">
        <f t="shared" si="5"/>
        <v>0.17647058823529413</v>
      </c>
      <c r="F20" s="4">
        <f t="shared" si="5"/>
        <v>5.8823529411764705E-2</v>
      </c>
      <c r="G20" s="4">
        <f t="shared" si="5"/>
        <v>0.17647058823529413</v>
      </c>
      <c r="H20" s="4">
        <f t="shared" si="5"/>
        <v>0</v>
      </c>
      <c r="I20" s="4">
        <f t="shared" si="5"/>
        <v>0.17647058823529413</v>
      </c>
      <c r="J20" s="4">
        <f t="shared" si="5"/>
        <v>5.8823529411764705E-2</v>
      </c>
      <c r="K20" s="4">
        <f t="shared" si="5"/>
        <v>0</v>
      </c>
      <c r="L20" s="4">
        <f t="shared" si="5"/>
        <v>0</v>
      </c>
      <c r="M20" s="4">
        <f t="shared" si="5"/>
        <v>0.11764705882352941</v>
      </c>
      <c r="N20" s="2"/>
    </row>
    <row r="21" spans="1:14" ht="15.6">
      <c r="A21" s="15" t="s">
        <v>28</v>
      </c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</row>
    <row r="22" spans="1:14" ht="15.6">
      <c r="A22" s="2" t="s">
        <v>15</v>
      </c>
      <c r="B22" s="2">
        <f>[7]Saskatchewan!J23</f>
        <v>0</v>
      </c>
      <c r="C22" s="2">
        <f>[7]Saskatchewan!K23</f>
        <v>0</v>
      </c>
      <c r="D22" s="2">
        <f>[7]Saskatchewan!L23</f>
        <v>2</v>
      </c>
      <c r="E22" s="2">
        <f>[7]Saskatchewan!M23</f>
        <v>2</v>
      </c>
      <c r="F22" s="2">
        <f>[7]Saskatchewan!N23</f>
        <v>2</v>
      </c>
      <c r="G22" s="2">
        <f>[7]Saskatchewan!O23</f>
        <v>4</v>
      </c>
      <c r="H22" s="2">
        <f>[7]Saskatchewan!P23</f>
        <v>4</v>
      </c>
      <c r="I22" s="2">
        <f>[7]Saskatchewan!Q23</f>
        <v>3</v>
      </c>
      <c r="J22" s="2">
        <f>[7]Saskatchewan!R23</f>
        <v>3</v>
      </c>
      <c r="K22" s="2">
        <f>[7]Saskatchewan!S23</f>
        <v>1</v>
      </c>
      <c r="L22" s="2">
        <f>[7]Saskatchewan!T23</f>
        <v>0</v>
      </c>
      <c r="M22" s="2">
        <f>[7]Saskatchewan!U23</f>
        <v>0</v>
      </c>
      <c r="N22" s="2">
        <f>SUM(B22:M22)</f>
        <v>21</v>
      </c>
    </row>
    <row r="23" spans="1:14" ht="15.6">
      <c r="A23" s="2" t="s">
        <v>16</v>
      </c>
      <c r="B23" s="4">
        <f t="shared" ref="B23:M23" si="6">B22/$N22</f>
        <v>0</v>
      </c>
      <c r="C23" s="4">
        <f t="shared" si="6"/>
        <v>0</v>
      </c>
      <c r="D23" s="4">
        <f t="shared" si="6"/>
        <v>9.5238095238095233E-2</v>
      </c>
      <c r="E23" s="4">
        <f t="shared" si="6"/>
        <v>9.5238095238095233E-2</v>
      </c>
      <c r="F23" s="4">
        <f t="shared" si="6"/>
        <v>9.5238095238095233E-2</v>
      </c>
      <c r="G23" s="4">
        <f t="shared" si="6"/>
        <v>0.19047619047619047</v>
      </c>
      <c r="H23" s="4">
        <f t="shared" si="6"/>
        <v>0.19047619047619047</v>
      </c>
      <c r="I23" s="4">
        <f t="shared" si="6"/>
        <v>0.14285714285714285</v>
      </c>
      <c r="J23" s="4">
        <f t="shared" si="6"/>
        <v>0.14285714285714285</v>
      </c>
      <c r="K23" s="4">
        <f t="shared" si="6"/>
        <v>4.7619047619047616E-2</v>
      </c>
      <c r="L23" s="4">
        <f t="shared" si="6"/>
        <v>0</v>
      </c>
      <c r="M23" s="4">
        <f t="shared" si="6"/>
        <v>0</v>
      </c>
      <c r="N23" s="2"/>
    </row>
    <row r="24" spans="1:14" ht="15.6">
      <c r="A24" s="15" t="s">
        <v>29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</row>
    <row r="25" spans="1:14" ht="15.6">
      <c r="A25" s="2" t="s">
        <v>15</v>
      </c>
      <c r="B25" s="2">
        <f>[7]Alberta!J18</f>
        <v>0</v>
      </c>
      <c r="C25" s="2">
        <f>[7]Alberta!K18</f>
        <v>0</v>
      </c>
      <c r="D25" s="2">
        <f>[7]Alberta!L18</f>
        <v>1</v>
      </c>
      <c r="E25" s="2">
        <f>[7]Alberta!M18</f>
        <v>0</v>
      </c>
      <c r="F25" s="2">
        <f>[7]Alberta!N18</f>
        <v>3</v>
      </c>
      <c r="G25" s="2">
        <f>[7]Alberta!O18</f>
        <v>4</v>
      </c>
      <c r="H25" s="2">
        <f>[7]Alberta!P18</f>
        <v>4</v>
      </c>
      <c r="I25" s="2">
        <f>[7]Alberta!Q18</f>
        <v>4</v>
      </c>
      <c r="J25" s="2">
        <f>[7]Alberta!R18</f>
        <v>0</v>
      </c>
      <c r="K25" s="2">
        <f>[7]Alberta!S18</f>
        <v>0</v>
      </c>
      <c r="L25" s="2">
        <f>[7]Alberta!T18</f>
        <v>0</v>
      </c>
      <c r="M25" s="2">
        <f>[7]Alberta!U18</f>
        <v>0</v>
      </c>
      <c r="N25" s="2">
        <f>SUM(B25:M25)</f>
        <v>16</v>
      </c>
    </row>
    <row r="26" spans="1:14" ht="15.6">
      <c r="A26" s="2" t="s">
        <v>16</v>
      </c>
      <c r="B26" s="4">
        <f t="shared" ref="B26:M26" si="7">B25/$N25</f>
        <v>0</v>
      </c>
      <c r="C26" s="4">
        <f t="shared" si="7"/>
        <v>0</v>
      </c>
      <c r="D26" s="4">
        <f t="shared" si="7"/>
        <v>6.25E-2</v>
      </c>
      <c r="E26" s="4">
        <f t="shared" si="7"/>
        <v>0</v>
      </c>
      <c r="F26" s="4">
        <f t="shared" si="7"/>
        <v>0.1875</v>
      </c>
      <c r="G26" s="4">
        <f t="shared" si="7"/>
        <v>0.25</v>
      </c>
      <c r="H26" s="4">
        <f t="shared" si="7"/>
        <v>0.25</v>
      </c>
      <c r="I26" s="4">
        <f t="shared" si="7"/>
        <v>0.25</v>
      </c>
      <c r="J26" s="4">
        <f t="shared" si="7"/>
        <v>0</v>
      </c>
      <c r="K26" s="4">
        <f t="shared" si="7"/>
        <v>0</v>
      </c>
      <c r="L26" s="4">
        <f t="shared" si="7"/>
        <v>0</v>
      </c>
      <c r="M26" s="4">
        <f t="shared" si="7"/>
        <v>0</v>
      </c>
      <c r="N26" s="2"/>
    </row>
    <row r="27" spans="1:14" ht="15.6">
      <c r="A27" s="15" t="s">
        <v>24</v>
      </c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</row>
    <row r="28" spans="1:14" ht="15.6">
      <c r="A28" s="2" t="s">
        <v>15</v>
      </c>
      <c r="B28" s="2">
        <f>'[7]British Columbia'!J16</f>
        <v>3</v>
      </c>
      <c r="C28" s="2">
        <f>'[7]British Columbia'!K16</f>
        <v>2</v>
      </c>
      <c r="D28" s="2">
        <f>'[7]British Columbia'!L16</f>
        <v>1</v>
      </c>
      <c r="E28" s="2">
        <f>'[7]British Columbia'!M16</f>
        <v>0</v>
      </c>
      <c r="F28" s="2">
        <f>'[7]British Columbia'!N16</f>
        <v>0</v>
      </c>
      <c r="G28" s="2">
        <f>'[7]British Columbia'!O16</f>
        <v>1</v>
      </c>
      <c r="H28" s="2">
        <f>'[7]British Columbia'!P16</f>
        <v>1</v>
      </c>
      <c r="I28" s="2">
        <f>'[7]British Columbia'!Q16</f>
        <v>1</v>
      </c>
      <c r="J28" s="2">
        <f>'[7]British Columbia'!R16</f>
        <v>0</v>
      </c>
      <c r="K28" s="2">
        <f>'[7]British Columbia'!S16</f>
        <v>0</v>
      </c>
      <c r="L28" s="2">
        <f>'[7]British Columbia'!T16</f>
        <v>2</v>
      </c>
      <c r="M28" s="2">
        <f>'[7]British Columbia'!U16</f>
        <v>3</v>
      </c>
      <c r="N28" s="2">
        <f>SUM(B28:M28)</f>
        <v>14</v>
      </c>
    </row>
    <row r="29" spans="1:14" ht="15.6">
      <c r="A29" s="2" t="s">
        <v>16</v>
      </c>
      <c r="B29" s="4">
        <f t="shared" ref="B29:M29" si="8">B28/$N28</f>
        <v>0.21428571428571427</v>
      </c>
      <c r="C29" s="4">
        <f t="shared" si="8"/>
        <v>0.14285714285714285</v>
      </c>
      <c r="D29" s="4">
        <f t="shared" si="8"/>
        <v>7.1428571428571425E-2</v>
      </c>
      <c r="E29" s="4">
        <f t="shared" si="8"/>
        <v>0</v>
      </c>
      <c r="F29" s="4">
        <f t="shared" si="8"/>
        <v>0</v>
      </c>
      <c r="G29" s="4">
        <f t="shared" si="8"/>
        <v>7.1428571428571425E-2</v>
      </c>
      <c r="H29" s="4">
        <f t="shared" si="8"/>
        <v>7.1428571428571425E-2</v>
      </c>
      <c r="I29" s="4">
        <f t="shared" si="8"/>
        <v>7.1428571428571425E-2</v>
      </c>
      <c r="J29" s="4">
        <f t="shared" si="8"/>
        <v>0</v>
      </c>
      <c r="K29" s="4">
        <f t="shared" si="8"/>
        <v>0</v>
      </c>
      <c r="L29" s="4">
        <f t="shared" si="8"/>
        <v>0.14285714285714285</v>
      </c>
      <c r="M29" s="4">
        <f t="shared" si="8"/>
        <v>0.21428571428571427</v>
      </c>
      <c r="N29" s="2"/>
    </row>
    <row r="30" spans="1:14" ht="15.6">
      <c r="A30" s="5" t="s">
        <v>13</v>
      </c>
      <c r="B30" s="2">
        <f t="shared" ref="B30:M30" si="9">B4+B7+B10+B13+B16+B19+B22+B25+B28</f>
        <v>52</v>
      </c>
      <c r="C30" s="2">
        <f t="shared" si="9"/>
        <v>16</v>
      </c>
      <c r="D30" s="2">
        <f t="shared" si="9"/>
        <v>14</v>
      </c>
      <c r="E30" s="2">
        <f t="shared" si="9"/>
        <v>14</v>
      </c>
      <c r="F30" s="2">
        <f t="shared" si="9"/>
        <v>20</v>
      </c>
      <c r="G30" s="2">
        <f t="shared" si="9"/>
        <v>28</v>
      </c>
      <c r="H30" s="2">
        <f t="shared" si="9"/>
        <v>19</v>
      </c>
      <c r="I30" s="2">
        <f t="shared" si="9"/>
        <v>17</v>
      </c>
      <c r="J30" s="2">
        <f t="shared" si="9"/>
        <v>7</v>
      </c>
      <c r="K30" s="2">
        <f t="shared" si="9"/>
        <v>5</v>
      </c>
      <c r="L30" s="2">
        <f t="shared" si="9"/>
        <v>7</v>
      </c>
      <c r="M30" s="2">
        <f t="shared" si="9"/>
        <v>45</v>
      </c>
      <c r="N30" s="2">
        <f>SUM(N3:N28)</f>
        <v>244</v>
      </c>
    </row>
    <row r="31" spans="1:14" ht="15.6">
      <c r="A31" s="5" t="s">
        <v>16</v>
      </c>
      <c r="B31" s="4">
        <f t="shared" ref="B31:N31" si="10">(B30/$N30)</f>
        <v>0.21311475409836064</v>
      </c>
      <c r="C31" s="4">
        <f t="shared" si="10"/>
        <v>6.5573770491803282E-2</v>
      </c>
      <c r="D31" s="4">
        <f t="shared" si="10"/>
        <v>5.737704918032787E-2</v>
      </c>
      <c r="E31" s="4">
        <f t="shared" si="10"/>
        <v>5.737704918032787E-2</v>
      </c>
      <c r="F31" s="4">
        <f t="shared" si="10"/>
        <v>8.1967213114754092E-2</v>
      </c>
      <c r="G31" s="4">
        <f t="shared" si="10"/>
        <v>0.11475409836065574</v>
      </c>
      <c r="H31" s="4">
        <f t="shared" si="10"/>
        <v>7.7868852459016397E-2</v>
      </c>
      <c r="I31" s="4">
        <f t="shared" si="10"/>
        <v>6.9672131147540978E-2</v>
      </c>
      <c r="J31" s="4">
        <f t="shared" si="10"/>
        <v>2.8688524590163935E-2</v>
      </c>
      <c r="K31" s="4">
        <f t="shared" si="10"/>
        <v>2.0491803278688523E-2</v>
      </c>
      <c r="L31" s="4">
        <f t="shared" si="10"/>
        <v>2.8688524590163935E-2</v>
      </c>
      <c r="M31" s="4">
        <f t="shared" si="10"/>
        <v>0.18442622950819673</v>
      </c>
      <c r="N31" s="4">
        <f t="shared" si="10"/>
        <v>1</v>
      </c>
    </row>
  </sheetData>
  <mergeCells count="10">
    <mergeCell ref="A1:N1"/>
    <mergeCell ref="A3:N3"/>
    <mergeCell ref="A6:N6"/>
    <mergeCell ref="A9:N9"/>
    <mergeCell ref="A12:N12"/>
    <mergeCell ref="A15:N15"/>
    <mergeCell ref="A18:N18"/>
    <mergeCell ref="A21:N21"/>
    <mergeCell ref="A24:N24"/>
    <mergeCell ref="A27:N27"/>
  </mergeCells>
  <pageMargins left="0.7" right="0.7" top="0.75" bottom="0.75" header="0.511811023622047" footer="0.511811023622047"/>
  <pageSetup orientation="portrait" horizontalDpi="300" verticalDpi="30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N31"/>
  <sheetViews>
    <sheetView topLeftCell="A36" zoomScale="90" zoomScaleNormal="90" workbookViewId="0">
      <selection activeCell="O6" sqref="O6"/>
    </sheetView>
  </sheetViews>
  <sheetFormatPr defaultColWidth="9.109375" defaultRowHeight="14.4"/>
  <cols>
    <col min="1" max="1" width="11.6640625" style="7" customWidth="1"/>
    <col min="2" max="2" width="21" style="7" customWidth="1"/>
    <col min="3" max="3" width="17.44140625" style="7" customWidth="1"/>
    <col min="4" max="4" width="14.44140625" style="7" customWidth="1"/>
    <col min="5" max="5" width="17.44140625" style="7" customWidth="1"/>
    <col min="6" max="6" width="15.5546875" style="7" customWidth="1"/>
    <col min="7" max="7" width="10.33203125" style="7" customWidth="1"/>
    <col min="8" max="8" width="9.88671875" style="7" customWidth="1"/>
    <col min="9" max="9" width="15.33203125" style="7" customWidth="1"/>
    <col min="10" max="10" width="16.44140625" style="7" customWidth="1"/>
    <col min="11" max="11" width="15.109375" style="7" customWidth="1"/>
    <col min="12" max="12" width="16.44140625" style="7" customWidth="1"/>
    <col min="13" max="13" width="20" style="7" customWidth="1"/>
    <col min="14" max="14" width="9.109375" style="7"/>
  </cols>
  <sheetData>
    <row r="1" spans="1:14" ht="17.25" customHeight="1">
      <c r="A1" s="14" t="s">
        <v>31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14" ht="15.6">
      <c r="A2" s="2"/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</row>
    <row r="3" spans="1:14" ht="15.6">
      <c r="A3" s="15" t="s">
        <v>23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</row>
    <row r="4" spans="1:14" ht="15.6">
      <c r="A4" s="2" t="s">
        <v>15</v>
      </c>
      <c r="B4" s="1">
        <f>'[8]Prince Edward Island (SMP)'!J6</f>
        <v>0</v>
      </c>
      <c r="C4" s="1">
        <f>'[8]Prince Edward Island (SMP)'!K6</f>
        <v>0</v>
      </c>
      <c r="D4" s="1">
        <f>'[8]Prince Edward Island (SMP)'!L6</f>
        <v>2</v>
      </c>
      <c r="E4" s="1">
        <f>'[8]Prince Edward Island (SMP)'!M6</f>
        <v>0</v>
      </c>
      <c r="F4" s="1">
        <f>'[8]Prince Edward Island (SMP)'!N6</f>
        <v>0</v>
      </c>
      <c r="G4" s="1">
        <f>'[8]Prince Edward Island (SMP)'!O6</f>
        <v>1</v>
      </c>
      <c r="H4" s="1">
        <f>'[8]Prince Edward Island (SMP)'!P6</f>
        <v>0</v>
      </c>
      <c r="I4" s="1">
        <f>'[8]Prince Edward Island (SMP)'!Q6</f>
        <v>0</v>
      </c>
      <c r="J4" s="1">
        <f>'[8]Prince Edward Island (SMP)'!R6</f>
        <v>0</v>
      </c>
      <c r="K4" s="1">
        <f>'[8]Prince Edward Island (SMP)'!S6</f>
        <v>0</v>
      </c>
      <c r="L4" s="1">
        <f>'[8]Prince Edward Island (SMP)'!T6</f>
        <v>0</v>
      </c>
      <c r="M4" s="1">
        <f>'[8]Prince Edward Island (SMP)'!U6</f>
        <v>1</v>
      </c>
      <c r="N4" s="2">
        <f>SUM(B4:M4)</f>
        <v>4</v>
      </c>
    </row>
    <row r="5" spans="1:14" ht="15.6">
      <c r="A5" s="2" t="s">
        <v>16</v>
      </c>
      <c r="B5" s="4">
        <f t="shared" ref="B5:M5" si="0">B4/$N4</f>
        <v>0</v>
      </c>
      <c r="C5" s="4">
        <f t="shared" si="0"/>
        <v>0</v>
      </c>
      <c r="D5" s="4">
        <f t="shared" si="0"/>
        <v>0.5</v>
      </c>
      <c r="E5" s="4">
        <f t="shared" si="0"/>
        <v>0</v>
      </c>
      <c r="F5" s="4">
        <f t="shared" si="0"/>
        <v>0</v>
      </c>
      <c r="G5" s="4">
        <f t="shared" si="0"/>
        <v>0.25</v>
      </c>
      <c r="H5" s="4">
        <f t="shared" si="0"/>
        <v>0</v>
      </c>
      <c r="I5" s="4">
        <f t="shared" si="0"/>
        <v>0</v>
      </c>
      <c r="J5" s="4">
        <f t="shared" si="0"/>
        <v>0</v>
      </c>
      <c r="K5" s="4">
        <f t="shared" si="0"/>
        <v>0</v>
      </c>
      <c r="L5" s="4">
        <f t="shared" si="0"/>
        <v>0</v>
      </c>
      <c r="M5" s="4">
        <f t="shared" si="0"/>
        <v>0.25</v>
      </c>
      <c r="N5" s="2"/>
    </row>
    <row r="6" spans="1:14" ht="15.6">
      <c r="A6" s="15" t="s">
        <v>14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14" ht="15.6">
      <c r="A7" s="2" t="s">
        <v>15</v>
      </c>
      <c r="B7" s="7">
        <f>'[8]Nova Scotia (SMP)'!J14</f>
        <v>2</v>
      </c>
      <c r="C7" s="1">
        <f>'[8]Nova Scotia (SMP)'!K14</f>
        <v>0</v>
      </c>
      <c r="D7" s="1">
        <f>'[8]Nova Scotia (SMP)'!L14</f>
        <v>1</v>
      </c>
      <c r="E7" s="1">
        <f>'[8]Nova Scotia (SMP)'!M14</f>
        <v>1</v>
      </c>
      <c r="F7" s="1">
        <f>'[8]Nova Scotia (SMP)'!N14</f>
        <v>1</v>
      </c>
      <c r="G7" s="1">
        <f>'[8]Nova Scotia (SMP)'!O14</f>
        <v>2</v>
      </c>
      <c r="H7" s="1">
        <f>'[8]Nova Scotia (SMP)'!P14</f>
        <v>1</v>
      </c>
      <c r="I7" s="1">
        <f>'[8]Nova Scotia (SMP)'!Q14</f>
        <v>0</v>
      </c>
      <c r="J7" s="1">
        <f>'[8]Nova Scotia (SMP)'!R14</f>
        <v>0</v>
      </c>
      <c r="K7" s="1">
        <f>'[8]Nova Scotia (SMP)'!S14</f>
        <v>3</v>
      </c>
      <c r="L7" s="1">
        <f>'[8]Nova Scotia (SMP)'!T14</f>
        <v>0</v>
      </c>
      <c r="M7" s="1">
        <f>'[8]Nova Scotia (SMP)'!U14</f>
        <v>1</v>
      </c>
      <c r="N7" s="2">
        <f>SUM(B7:M7)</f>
        <v>12</v>
      </c>
    </row>
    <row r="8" spans="1:14" ht="15.6">
      <c r="A8" s="2" t="s">
        <v>16</v>
      </c>
      <c r="B8" s="4">
        <f t="shared" ref="B8:M8" si="1">B7/$N7</f>
        <v>0.16666666666666666</v>
      </c>
      <c r="C8" s="4">
        <f t="shared" si="1"/>
        <v>0</v>
      </c>
      <c r="D8" s="4">
        <f t="shared" si="1"/>
        <v>8.3333333333333329E-2</v>
      </c>
      <c r="E8" s="4">
        <f t="shared" si="1"/>
        <v>8.3333333333333329E-2</v>
      </c>
      <c r="F8" s="4">
        <f t="shared" si="1"/>
        <v>8.3333333333333329E-2</v>
      </c>
      <c r="G8" s="4">
        <f t="shared" si="1"/>
        <v>0.16666666666666666</v>
      </c>
      <c r="H8" s="4">
        <f t="shared" si="1"/>
        <v>8.3333333333333329E-2</v>
      </c>
      <c r="I8" s="4">
        <f t="shared" si="1"/>
        <v>0</v>
      </c>
      <c r="J8" s="4">
        <f t="shared" si="1"/>
        <v>0</v>
      </c>
      <c r="K8" s="4">
        <f t="shared" si="1"/>
        <v>0.25</v>
      </c>
      <c r="L8" s="4">
        <f t="shared" si="1"/>
        <v>0</v>
      </c>
      <c r="M8" s="4">
        <f t="shared" si="1"/>
        <v>8.3333333333333329E-2</v>
      </c>
      <c r="N8" s="2"/>
    </row>
    <row r="9" spans="1:14" ht="15.6">
      <c r="A9" s="15" t="s">
        <v>17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</row>
    <row r="10" spans="1:14" ht="15.6">
      <c r="A10" s="2" t="s">
        <v>15</v>
      </c>
      <c r="B10" s="1">
        <f>'[8]New Brunswick'!J12</f>
        <v>2</v>
      </c>
      <c r="C10" s="1">
        <f>'[8]New Brunswick'!K12</f>
        <v>1</v>
      </c>
      <c r="D10" s="1">
        <f>'[8]New Brunswick'!L12</f>
        <v>1</v>
      </c>
      <c r="E10" s="1">
        <f>'[8]New Brunswick'!M12</f>
        <v>1</v>
      </c>
      <c r="F10" s="1">
        <f>'[8]New Brunswick'!N12</f>
        <v>0</v>
      </c>
      <c r="G10" s="1">
        <f>'[8]New Brunswick'!O12</f>
        <v>1</v>
      </c>
      <c r="H10" s="1">
        <f>'[8]New Brunswick'!P12</f>
        <v>1</v>
      </c>
      <c r="I10" s="1">
        <f>'[8]New Brunswick'!Q12</f>
        <v>0</v>
      </c>
      <c r="J10" s="1">
        <f>'[8]New Brunswick'!R12</f>
        <v>0</v>
      </c>
      <c r="K10" s="1">
        <f>'[8]New Brunswick'!S12</f>
        <v>0</v>
      </c>
      <c r="L10" s="1">
        <f>'[8]New Brunswick'!T12</f>
        <v>0</v>
      </c>
      <c r="M10" s="1">
        <f>'[8]New Brunswick'!U12</f>
        <v>3</v>
      </c>
      <c r="N10" s="2">
        <f>SUM(B10:M10)</f>
        <v>10</v>
      </c>
    </row>
    <row r="11" spans="1:14" ht="15.6">
      <c r="A11" s="2" t="s">
        <v>16</v>
      </c>
      <c r="B11" s="4">
        <f t="shared" ref="B11:M11" si="2">B10/$N10</f>
        <v>0.2</v>
      </c>
      <c r="C11" s="4">
        <f t="shared" si="2"/>
        <v>0.1</v>
      </c>
      <c r="D11" s="4">
        <f t="shared" si="2"/>
        <v>0.1</v>
      </c>
      <c r="E11" s="4">
        <f t="shared" si="2"/>
        <v>0.1</v>
      </c>
      <c r="F11" s="4">
        <f t="shared" si="2"/>
        <v>0</v>
      </c>
      <c r="G11" s="4">
        <f t="shared" si="2"/>
        <v>0.1</v>
      </c>
      <c r="H11" s="4">
        <f t="shared" si="2"/>
        <v>0.1</v>
      </c>
      <c r="I11" s="4">
        <f t="shared" si="2"/>
        <v>0</v>
      </c>
      <c r="J11" s="4">
        <f t="shared" si="2"/>
        <v>0</v>
      </c>
      <c r="K11" s="4">
        <f t="shared" si="2"/>
        <v>0</v>
      </c>
      <c r="L11" s="4">
        <f t="shared" si="2"/>
        <v>0</v>
      </c>
      <c r="M11" s="4">
        <f t="shared" si="2"/>
        <v>0.3</v>
      </c>
      <c r="N11" s="2"/>
    </row>
    <row r="12" spans="1:14" ht="15.6">
      <c r="A12" s="15" t="s">
        <v>18</v>
      </c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</row>
    <row r="13" spans="1:14" ht="15.6">
      <c r="A13" s="2" t="s">
        <v>15</v>
      </c>
      <c r="B13" s="1">
        <f>[8]Quebec!J67</f>
        <v>16</v>
      </c>
      <c r="C13" s="1">
        <f>[8]Quebec!K67</f>
        <v>0</v>
      </c>
      <c r="D13" s="1">
        <f>[8]Quebec!L67</f>
        <v>7</v>
      </c>
      <c r="E13" s="1">
        <f>[8]Quebec!M67</f>
        <v>9</v>
      </c>
      <c r="F13" s="1">
        <f>[8]Quebec!N67</f>
        <v>3</v>
      </c>
      <c r="G13" s="1">
        <f>[8]Quebec!O67</f>
        <v>5</v>
      </c>
      <c r="H13" s="1">
        <f>[8]Quebec!P67</f>
        <v>4</v>
      </c>
      <c r="I13" s="1">
        <f>[8]Quebec!Q67</f>
        <v>1</v>
      </c>
      <c r="J13" s="1">
        <f>[8]Quebec!R67</f>
        <v>4</v>
      </c>
      <c r="K13" s="1">
        <f>[8]Quebec!S67</f>
        <v>1</v>
      </c>
      <c r="L13" s="1">
        <f>[8]Quebec!T67</f>
        <v>1</v>
      </c>
      <c r="M13" s="1">
        <f>[8]Quebec!U67</f>
        <v>14</v>
      </c>
      <c r="N13" s="2">
        <f>SUM(B13:M13)</f>
        <v>65</v>
      </c>
    </row>
    <row r="14" spans="1:14" ht="15.6">
      <c r="A14" s="2" t="s">
        <v>16</v>
      </c>
      <c r="B14" s="4">
        <f t="shared" ref="B14:M14" si="3">B13/$N13</f>
        <v>0.24615384615384617</v>
      </c>
      <c r="C14" s="4">
        <f t="shared" si="3"/>
        <v>0</v>
      </c>
      <c r="D14" s="4">
        <f t="shared" si="3"/>
        <v>0.1076923076923077</v>
      </c>
      <c r="E14" s="4">
        <f t="shared" si="3"/>
        <v>0.13846153846153847</v>
      </c>
      <c r="F14" s="4">
        <f t="shared" si="3"/>
        <v>4.6153846153846156E-2</v>
      </c>
      <c r="G14" s="4">
        <f t="shared" si="3"/>
        <v>7.6923076923076927E-2</v>
      </c>
      <c r="H14" s="4">
        <f t="shared" si="3"/>
        <v>6.1538461538461542E-2</v>
      </c>
      <c r="I14" s="4">
        <f t="shared" si="3"/>
        <v>1.5384615384615385E-2</v>
      </c>
      <c r="J14" s="4">
        <f t="shared" si="3"/>
        <v>6.1538461538461542E-2</v>
      </c>
      <c r="K14" s="4">
        <f t="shared" si="3"/>
        <v>1.5384615384615385E-2</v>
      </c>
      <c r="L14" s="4">
        <f t="shared" si="3"/>
        <v>1.5384615384615385E-2</v>
      </c>
      <c r="M14" s="4">
        <f t="shared" si="3"/>
        <v>0.2153846153846154</v>
      </c>
      <c r="N14" s="2"/>
    </row>
    <row r="15" spans="1:14" ht="15.6">
      <c r="A15" s="15" t="s">
        <v>19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</row>
    <row r="16" spans="1:14" ht="15.6">
      <c r="A16" s="2" t="s">
        <v>15</v>
      </c>
      <c r="B16" s="1">
        <f>[8]Ontario!J84</f>
        <v>24</v>
      </c>
      <c r="C16" s="1">
        <f>[8]Ontario!K84</f>
        <v>8</v>
      </c>
      <c r="D16" s="1">
        <f>[8]Ontario!L84</f>
        <v>7</v>
      </c>
      <c r="E16" s="1">
        <f>[8]Ontario!M84</f>
        <v>7</v>
      </c>
      <c r="F16" s="1">
        <f>[8]Ontario!N84</f>
        <v>3</v>
      </c>
      <c r="G16" s="1">
        <f>[8]Ontario!O84</f>
        <v>1</v>
      </c>
      <c r="H16" s="1">
        <f>[8]Ontario!P84</f>
        <v>2</v>
      </c>
      <c r="I16" s="1">
        <f>[8]Ontario!Q84</f>
        <v>1</v>
      </c>
      <c r="J16" s="1">
        <f>[8]Ontario!R84</f>
        <v>2</v>
      </c>
      <c r="K16" s="1">
        <f>[8]Ontario!S84</f>
        <v>0</v>
      </c>
      <c r="L16" s="1">
        <f>[8]Ontario!T84</f>
        <v>4</v>
      </c>
      <c r="M16" s="1">
        <f>[8]Ontario!U84</f>
        <v>23</v>
      </c>
      <c r="N16" s="2">
        <f>SUM(B16:M16)</f>
        <v>82</v>
      </c>
    </row>
    <row r="17" spans="1:14" ht="15.6">
      <c r="A17" s="2" t="s">
        <v>16</v>
      </c>
      <c r="B17" s="4">
        <f t="shared" ref="B17:M17" si="4">B16/$N16</f>
        <v>0.29268292682926828</v>
      </c>
      <c r="C17" s="4">
        <f t="shared" si="4"/>
        <v>9.7560975609756101E-2</v>
      </c>
      <c r="D17" s="4">
        <f t="shared" si="4"/>
        <v>8.5365853658536592E-2</v>
      </c>
      <c r="E17" s="4">
        <f t="shared" si="4"/>
        <v>8.5365853658536592E-2</v>
      </c>
      <c r="F17" s="4">
        <f t="shared" si="4"/>
        <v>3.6585365853658534E-2</v>
      </c>
      <c r="G17" s="4">
        <f t="shared" si="4"/>
        <v>1.2195121951219513E-2</v>
      </c>
      <c r="H17" s="4">
        <f t="shared" si="4"/>
        <v>2.4390243902439025E-2</v>
      </c>
      <c r="I17" s="4">
        <f t="shared" si="4"/>
        <v>1.2195121951219513E-2</v>
      </c>
      <c r="J17" s="4">
        <f t="shared" si="4"/>
        <v>2.4390243902439025E-2</v>
      </c>
      <c r="K17" s="4">
        <f t="shared" si="4"/>
        <v>0</v>
      </c>
      <c r="L17" s="4">
        <f t="shared" si="4"/>
        <v>4.878048780487805E-2</v>
      </c>
      <c r="M17" s="4">
        <f t="shared" si="4"/>
        <v>0.28048780487804881</v>
      </c>
      <c r="N17" s="2"/>
    </row>
    <row r="18" spans="1:14" ht="15.6">
      <c r="A18" s="15" t="s">
        <v>21</v>
      </c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</row>
    <row r="19" spans="1:14" ht="15.6">
      <c r="A19" s="2" t="s">
        <v>15</v>
      </c>
      <c r="B19" s="1">
        <f>[8]Manitoba!J19</f>
        <v>4</v>
      </c>
      <c r="C19" s="1">
        <f>[8]Manitoba!K19</f>
        <v>3</v>
      </c>
      <c r="D19" s="1">
        <f>[8]Manitoba!L19</f>
        <v>1</v>
      </c>
      <c r="E19" s="1">
        <f>[8]Manitoba!M19</f>
        <v>0</v>
      </c>
      <c r="F19" s="1">
        <f>[8]Manitoba!N19</f>
        <v>2</v>
      </c>
      <c r="G19" s="1">
        <f>[8]Manitoba!O19</f>
        <v>1</v>
      </c>
      <c r="H19" s="1">
        <f>[8]Manitoba!P19</f>
        <v>1</v>
      </c>
      <c r="I19" s="1">
        <f>[8]Manitoba!Q19</f>
        <v>0</v>
      </c>
      <c r="J19" s="1">
        <f>[8]Manitoba!R19</f>
        <v>0</v>
      </c>
      <c r="K19" s="1">
        <f>[8]Manitoba!S19</f>
        <v>0</v>
      </c>
      <c r="L19" s="1">
        <f>[8]Manitoba!T19</f>
        <v>0</v>
      </c>
      <c r="M19" s="1">
        <f>[8]Manitoba!U19</f>
        <v>5</v>
      </c>
      <c r="N19" s="2">
        <f>SUM(B19:M19)</f>
        <v>17</v>
      </c>
    </row>
    <row r="20" spans="1:14" ht="15.6">
      <c r="A20" s="2" t="s">
        <v>16</v>
      </c>
      <c r="B20" s="4">
        <f t="shared" ref="B20:M20" si="5">B19/$N19</f>
        <v>0.23529411764705882</v>
      </c>
      <c r="C20" s="4">
        <f t="shared" si="5"/>
        <v>0.17647058823529413</v>
      </c>
      <c r="D20" s="4">
        <f t="shared" si="5"/>
        <v>5.8823529411764705E-2</v>
      </c>
      <c r="E20" s="4">
        <f t="shared" si="5"/>
        <v>0</v>
      </c>
      <c r="F20" s="4">
        <f t="shared" si="5"/>
        <v>0.11764705882352941</v>
      </c>
      <c r="G20" s="4">
        <f t="shared" si="5"/>
        <v>5.8823529411764705E-2</v>
      </c>
      <c r="H20" s="4">
        <f t="shared" si="5"/>
        <v>5.8823529411764705E-2</v>
      </c>
      <c r="I20" s="4">
        <f t="shared" si="5"/>
        <v>0</v>
      </c>
      <c r="J20" s="4">
        <f t="shared" si="5"/>
        <v>0</v>
      </c>
      <c r="K20" s="4">
        <f t="shared" si="5"/>
        <v>0</v>
      </c>
      <c r="L20" s="4">
        <f t="shared" si="5"/>
        <v>0</v>
      </c>
      <c r="M20" s="4">
        <f t="shared" si="5"/>
        <v>0.29411764705882354</v>
      </c>
      <c r="N20" s="2"/>
    </row>
    <row r="21" spans="1:14" ht="15.6">
      <c r="A21" s="15" t="s">
        <v>28</v>
      </c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</row>
    <row r="22" spans="1:14" ht="15.6">
      <c r="A22" s="2" t="s">
        <v>15</v>
      </c>
      <c r="B22" s="1">
        <f>[8]Saskatchewan!J23</f>
        <v>0</v>
      </c>
      <c r="C22" s="1">
        <f>[8]Saskatchewan!K23</f>
        <v>0</v>
      </c>
      <c r="D22" s="1">
        <f>[8]Saskatchewan!L23</f>
        <v>0</v>
      </c>
      <c r="E22" s="1">
        <f>[8]Saskatchewan!M23</f>
        <v>1</v>
      </c>
      <c r="F22" s="1">
        <f>[8]Saskatchewan!N23</f>
        <v>7</v>
      </c>
      <c r="G22" s="1">
        <f>[8]Saskatchewan!O23</f>
        <v>4</v>
      </c>
      <c r="H22" s="1">
        <f>[8]Saskatchewan!P23</f>
        <v>3</v>
      </c>
      <c r="I22" s="1">
        <f>[8]Saskatchewan!Q23</f>
        <v>3</v>
      </c>
      <c r="J22" s="1">
        <f>[8]Saskatchewan!R23</f>
        <v>2</v>
      </c>
      <c r="K22" s="1">
        <f>[8]Saskatchewan!S23</f>
        <v>0</v>
      </c>
      <c r="L22" s="1">
        <f>[8]Saskatchewan!T23</f>
        <v>1</v>
      </c>
      <c r="M22" s="1">
        <f>[8]Saskatchewan!U23</f>
        <v>0</v>
      </c>
      <c r="N22" s="2">
        <f>SUM(B22:M22)</f>
        <v>21</v>
      </c>
    </row>
    <row r="23" spans="1:14" ht="15.6">
      <c r="A23" s="2" t="s">
        <v>16</v>
      </c>
      <c r="B23" s="4">
        <f t="shared" ref="B23:M23" si="6">B22/$N22</f>
        <v>0</v>
      </c>
      <c r="C23" s="4">
        <f t="shared" si="6"/>
        <v>0</v>
      </c>
      <c r="D23" s="4">
        <f t="shared" si="6"/>
        <v>0</v>
      </c>
      <c r="E23" s="4">
        <f t="shared" si="6"/>
        <v>4.7619047619047616E-2</v>
      </c>
      <c r="F23" s="4">
        <f t="shared" si="6"/>
        <v>0.33333333333333331</v>
      </c>
      <c r="G23" s="4">
        <f t="shared" si="6"/>
        <v>0.19047619047619047</v>
      </c>
      <c r="H23" s="4">
        <f t="shared" si="6"/>
        <v>0.14285714285714285</v>
      </c>
      <c r="I23" s="4">
        <f t="shared" si="6"/>
        <v>0.14285714285714285</v>
      </c>
      <c r="J23" s="4">
        <f t="shared" si="6"/>
        <v>9.5238095238095233E-2</v>
      </c>
      <c r="K23" s="4">
        <f t="shared" si="6"/>
        <v>0</v>
      </c>
      <c r="L23" s="4">
        <f t="shared" si="6"/>
        <v>4.7619047619047616E-2</v>
      </c>
      <c r="M23" s="4">
        <f t="shared" si="6"/>
        <v>0</v>
      </c>
      <c r="N23" s="2"/>
    </row>
    <row r="24" spans="1:14" ht="15.6">
      <c r="A24" s="15" t="s">
        <v>29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</row>
    <row r="25" spans="1:14" ht="15.6">
      <c r="A25" s="2" t="s">
        <v>15</v>
      </c>
      <c r="B25" s="1">
        <f>[8]Alberta!J19</f>
        <v>0</v>
      </c>
      <c r="C25" s="1">
        <f>[8]Alberta!K19</f>
        <v>0</v>
      </c>
      <c r="D25" s="1">
        <f>[8]Alberta!L19</f>
        <v>0</v>
      </c>
      <c r="E25" s="1">
        <f>[8]Alberta!M19</f>
        <v>1</v>
      </c>
      <c r="F25" s="1">
        <f>[8]Alberta!N19</f>
        <v>3</v>
      </c>
      <c r="G25" s="1">
        <f>[8]Alberta!O19</f>
        <v>4</v>
      </c>
      <c r="H25" s="1">
        <f>[8]Alberta!P19</f>
        <v>5</v>
      </c>
      <c r="I25" s="1">
        <f>[8]Alberta!Q19</f>
        <v>2</v>
      </c>
      <c r="J25" s="1">
        <f>[8]Alberta!R19</f>
        <v>2</v>
      </c>
      <c r="K25" s="1">
        <f>[8]Alberta!S19</f>
        <v>0</v>
      </c>
      <c r="L25" s="1">
        <f>[8]Alberta!T19</f>
        <v>0</v>
      </c>
      <c r="M25" s="1">
        <f>[8]Alberta!U19</f>
        <v>0</v>
      </c>
      <c r="N25" s="2">
        <f>SUM(B25:M25)</f>
        <v>17</v>
      </c>
    </row>
    <row r="26" spans="1:14" ht="15.6">
      <c r="A26" s="2" t="s">
        <v>16</v>
      </c>
      <c r="B26" s="4">
        <f t="shared" ref="B26:M26" si="7">B25/$N25</f>
        <v>0</v>
      </c>
      <c r="C26" s="4">
        <f t="shared" si="7"/>
        <v>0</v>
      </c>
      <c r="D26" s="4">
        <f t="shared" si="7"/>
        <v>0</v>
      </c>
      <c r="E26" s="4">
        <f t="shared" si="7"/>
        <v>5.8823529411764705E-2</v>
      </c>
      <c r="F26" s="4">
        <f t="shared" si="7"/>
        <v>0.17647058823529413</v>
      </c>
      <c r="G26" s="4">
        <f t="shared" si="7"/>
        <v>0.23529411764705882</v>
      </c>
      <c r="H26" s="4">
        <f t="shared" si="7"/>
        <v>0.29411764705882354</v>
      </c>
      <c r="I26" s="4">
        <f t="shared" si="7"/>
        <v>0.11764705882352941</v>
      </c>
      <c r="J26" s="4">
        <f t="shared" si="7"/>
        <v>0.11764705882352941</v>
      </c>
      <c r="K26" s="4">
        <f t="shared" si="7"/>
        <v>0</v>
      </c>
      <c r="L26" s="4">
        <f t="shared" si="7"/>
        <v>0</v>
      </c>
      <c r="M26" s="4">
        <f t="shared" si="7"/>
        <v>0</v>
      </c>
      <c r="N26" s="2"/>
    </row>
    <row r="27" spans="1:14" ht="15.6">
      <c r="A27" s="15" t="s">
        <v>24</v>
      </c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</row>
    <row r="28" spans="1:14" ht="15.6">
      <c r="A28" s="2" t="s">
        <v>15</v>
      </c>
      <c r="B28" s="1">
        <f>'[8]British Columbia'!J18</f>
        <v>6</v>
      </c>
      <c r="C28" s="1">
        <f>'[8]British Columbia'!K18</f>
        <v>1</v>
      </c>
      <c r="D28" s="1">
        <f>'[8]British Columbia'!L18</f>
        <v>0</v>
      </c>
      <c r="E28" s="1">
        <f>'[8]British Columbia'!M18</f>
        <v>0</v>
      </c>
      <c r="F28" s="1">
        <f>'[8]British Columbia'!N18</f>
        <v>1</v>
      </c>
      <c r="G28" s="1">
        <f>'[8]British Columbia'!O18</f>
        <v>0</v>
      </c>
      <c r="H28" s="1">
        <f>'[8]British Columbia'!P18</f>
        <v>0</v>
      </c>
      <c r="I28" s="1">
        <f>'[8]British Columbia'!Q18</f>
        <v>1</v>
      </c>
      <c r="J28" s="1">
        <f>'[8]British Columbia'!R18</f>
        <v>2</v>
      </c>
      <c r="K28" s="1">
        <f>'[8]British Columbia'!S18</f>
        <v>0</v>
      </c>
      <c r="L28" s="1">
        <f>'[8]British Columbia'!T18</f>
        <v>0</v>
      </c>
      <c r="M28" s="1">
        <f>'[8]British Columbia'!U18</f>
        <v>5</v>
      </c>
      <c r="N28" s="2">
        <f>SUM(B28:M28)</f>
        <v>16</v>
      </c>
    </row>
    <row r="29" spans="1:14" ht="15.6">
      <c r="A29" s="2" t="s">
        <v>16</v>
      </c>
      <c r="B29" s="4">
        <f t="shared" ref="B29:M29" si="8">B28/$N28</f>
        <v>0.375</v>
      </c>
      <c r="C29" s="4">
        <f t="shared" si="8"/>
        <v>6.25E-2</v>
      </c>
      <c r="D29" s="4">
        <f t="shared" si="8"/>
        <v>0</v>
      </c>
      <c r="E29" s="4">
        <f t="shared" si="8"/>
        <v>0</v>
      </c>
      <c r="F29" s="4">
        <f t="shared" si="8"/>
        <v>6.25E-2</v>
      </c>
      <c r="G29" s="4">
        <f t="shared" si="8"/>
        <v>0</v>
      </c>
      <c r="H29" s="4">
        <f t="shared" si="8"/>
        <v>0</v>
      </c>
      <c r="I29" s="4">
        <f t="shared" si="8"/>
        <v>6.25E-2</v>
      </c>
      <c r="J29" s="4">
        <f t="shared" si="8"/>
        <v>0.125</v>
      </c>
      <c r="K29" s="4">
        <f t="shared" si="8"/>
        <v>0</v>
      </c>
      <c r="L29" s="4">
        <f t="shared" si="8"/>
        <v>0</v>
      </c>
      <c r="M29" s="4">
        <f t="shared" si="8"/>
        <v>0.3125</v>
      </c>
      <c r="N29" s="2"/>
    </row>
    <row r="30" spans="1:14" ht="15.6">
      <c r="A30" s="5" t="s">
        <v>13</v>
      </c>
      <c r="B30" s="2">
        <f t="shared" ref="B30:M30" si="9">B4+B7+B10+B13+B16+B19+B22+B25+B28</f>
        <v>54</v>
      </c>
      <c r="C30" s="2">
        <f t="shared" si="9"/>
        <v>13</v>
      </c>
      <c r="D30" s="2">
        <f t="shared" si="9"/>
        <v>19</v>
      </c>
      <c r="E30" s="2">
        <f t="shared" si="9"/>
        <v>20</v>
      </c>
      <c r="F30" s="2">
        <f t="shared" si="9"/>
        <v>20</v>
      </c>
      <c r="G30" s="2">
        <f t="shared" si="9"/>
        <v>19</v>
      </c>
      <c r="H30" s="2">
        <f t="shared" si="9"/>
        <v>17</v>
      </c>
      <c r="I30" s="2">
        <f t="shared" si="9"/>
        <v>8</v>
      </c>
      <c r="J30" s="2">
        <f t="shared" si="9"/>
        <v>12</v>
      </c>
      <c r="K30" s="2">
        <f t="shared" si="9"/>
        <v>4</v>
      </c>
      <c r="L30" s="2">
        <f t="shared" si="9"/>
        <v>6</v>
      </c>
      <c r="M30" s="2">
        <f t="shared" si="9"/>
        <v>52</v>
      </c>
      <c r="N30" s="2">
        <f>SUM(N3:N28)</f>
        <v>244</v>
      </c>
    </row>
    <row r="31" spans="1:14" ht="15.6">
      <c r="A31" s="5" t="s">
        <v>16</v>
      </c>
      <c r="B31" s="4">
        <f t="shared" ref="B31:N31" si="10">(B30/$N30)</f>
        <v>0.22131147540983606</v>
      </c>
      <c r="C31" s="4">
        <f t="shared" si="10"/>
        <v>5.3278688524590161E-2</v>
      </c>
      <c r="D31" s="4">
        <f t="shared" si="10"/>
        <v>7.7868852459016397E-2</v>
      </c>
      <c r="E31" s="4">
        <f t="shared" si="10"/>
        <v>8.1967213114754092E-2</v>
      </c>
      <c r="F31" s="4">
        <f t="shared" si="10"/>
        <v>8.1967213114754092E-2</v>
      </c>
      <c r="G31" s="4">
        <f t="shared" si="10"/>
        <v>7.7868852459016397E-2</v>
      </c>
      <c r="H31" s="4">
        <f t="shared" si="10"/>
        <v>6.9672131147540978E-2</v>
      </c>
      <c r="I31" s="4">
        <f t="shared" si="10"/>
        <v>3.2786885245901641E-2</v>
      </c>
      <c r="J31" s="4">
        <f t="shared" si="10"/>
        <v>4.9180327868852458E-2</v>
      </c>
      <c r="K31" s="4">
        <f t="shared" si="10"/>
        <v>1.6393442622950821E-2</v>
      </c>
      <c r="L31" s="4">
        <f t="shared" si="10"/>
        <v>2.4590163934426229E-2</v>
      </c>
      <c r="M31" s="4">
        <f t="shared" si="10"/>
        <v>0.21311475409836064</v>
      </c>
      <c r="N31" s="4">
        <f t="shared" si="10"/>
        <v>1</v>
      </c>
    </row>
  </sheetData>
  <mergeCells count="10">
    <mergeCell ref="A18:N18"/>
    <mergeCell ref="A21:N21"/>
    <mergeCell ref="A24:N24"/>
    <mergeCell ref="A27:N27"/>
    <mergeCell ref="A1:N1"/>
    <mergeCell ref="A3:N3"/>
    <mergeCell ref="A6:N6"/>
    <mergeCell ref="A9:N9"/>
    <mergeCell ref="A12:N12"/>
    <mergeCell ref="A15:N15"/>
  </mergeCells>
  <pageMargins left="0.78749999999999998" right="0.78749999999999998" top="1.05277777777778" bottom="1.05277777777778" header="0.78749999999999998" footer="0.78749999999999998"/>
  <pageSetup orientation="portrait" horizontalDpi="300" verticalDpi="300"/>
  <headerFooter>
    <oddHeader>&amp;C&amp;"Times New Roman,Regular"&amp;12&amp;Kffffff&amp;A</oddHeader>
    <oddFooter>&amp;C&amp;"Times New Roman,Regular"&amp;12&amp;KffffffPage &amp;P</oddFooter>
  </headerFooter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N34"/>
  <sheetViews>
    <sheetView topLeftCell="A10" zoomScale="90" zoomScaleNormal="90" workbookViewId="0">
      <selection activeCell="F36" sqref="F36"/>
    </sheetView>
  </sheetViews>
  <sheetFormatPr defaultColWidth="9.109375" defaultRowHeight="14.4"/>
  <cols>
    <col min="1" max="1" width="11.6640625" style="7" customWidth="1"/>
    <col min="2" max="2" width="21" style="7" customWidth="1"/>
    <col min="3" max="3" width="17.44140625" style="7" customWidth="1"/>
    <col min="4" max="4" width="14.44140625" style="7" customWidth="1"/>
    <col min="5" max="5" width="17.44140625" style="7" customWidth="1"/>
    <col min="6" max="6" width="15.5546875" style="7" customWidth="1"/>
    <col min="7" max="7" width="10.33203125" style="7" customWidth="1"/>
    <col min="8" max="8" width="9.88671875" style="7" customWidth="1"/>
    <col min="9" max="9" width="15.33203125" style="7" customWidth="1"/>
    <col min="10" max="10" width="16.44140625" style="7" customWidth="1"/>
    <col min="11" max="11" width="15.109375" style="7" customWidth="1"/>
    <col min="12" max="12" width="16.44140625" style="7" customWidth="1"/>
    <col min="13" max="13" width="20" style="7" customWidth="1"/>
    <col min="14" max="14" width="9.109375" style="7"/>
  </cols>
  <sheetData>
    <row r="1" spans="1:14" ht="17.25" customHeight="1">
      <c r="A1" s="14" t="s">
        <v>32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14" ht="15.6">
      <c r="A2" s="2"/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</row>
    <row r="3" spans="1:14" ht="15.6">
      <c r="A3" s="2"/>
      <c r="B3" s="15" t="s">
        <v>33</v>
      </c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3"/>
    </row>
    <row r="4" spans="1:14" ht="15.6">
      <c r="A4" s="2" t="s">
        <v>15</v>
      </c>
      <c r="B4" s="10">
        <f>[9]Newfoundland!J9</f>
        <v>0</v>
      </c>
      <c r="C4" s="10">
        <f>[9]Newfoundland!K9</f>
        <v>0</v>
      </c>
      <c r="D4" s="10">
        <f>[9]Newfoundland!L9</f>
        <v>0</v>
      </c>
      <c r="E4" s="10">
        <f>[9]Newfoundland!M9</f>
        <v>1</v>
      </c>
      <c r="F4" s="10">
        <f>[9]Newfoundland!N9</f>
        <v>1</v>
      </c>
      <c r="G4" s="10">
        <f>[9]Newfoundland!O9</f>
        <v>2</v>
      </c>
      <c r="H4" s="10">
        <f>[9]Newfoundland!P9</f>
        <v>0</v>
      </c>
      <c r="I4" s="10">
        <f>[9]Newfoundland!Q9</f>
        <v>2</v>
      </c>
      <c r="J4" s="10">
        <f>[9]Newfoundland!R9</f>
        <v>1</v>
      </c>
      <c r="K4" s="10">
        <f>[9]Newfoundland!S9</f>
        <v>0</v>
      </c>
      <c r="L4" s="10">
        <f>[9]Newfoundland!T9</f>
        <v>0</v>
      </c>
      <c r="M4" s="10">
        <f>[9]Newfoundland!U9</f>
        <v>0</v>
      </c>
      <c r="N4" s="10">
        <f>SUM(B4:M4)</f>
        <v>7</v>
      </c>
    </row>
    <row r="5" spans="1:14" ht="15.6">
      <c r="A5" s="2" t="s">
        <v>16</v>
      </c>
      <c r="B5" s="11">
        <f t="shared" ref="B5:M5" si="0">B4/$N4</f>
        <v>0</v>
      </c>
      <c r="C5" s="11">
        <f t="shared" si="0"/>
        <v>0</v>
      </c>
      <c r="D5" s="11">
        <f t="shared" si="0"/>
        <v>0</v>
      </c>
      <c r="E5" s="11">
        <f t="shared" si="0"/>
        <v>0.14285714285714285</v>
      </c>
      <c r="F5" s="11">
        <f t="shared" si="0"/>
        <v>0.14285714285714285</v>
      </c>
      <c r="G5" s="11">
        <f t="shared" si="0"/>
        <v>0.2857142857142857</v>
      </c>
      <c r="H5" s="11">
        <f t="shared" si="0"/>
        <v>0</v>
      </c>
      <c r="I5" s="11">
        <f t="shared" si="0"/>
        <v>0.2857142857142857</v>
      </c>
      <c r="J5" s="11">
        <f t="shared" si="0"/>
        <v>0.14285714285714285</v>
      </c>
      <c r="K5" s="11">
        <f t="shared" si="0"/>
        <v>0</v>
      </c>
      <c r="L5" s="11">
        <f t="shared" si="0"/>
        <v>0</v>
      </c>
      <c r="M5" s="11">
        <f t="shared" si="0"/>
        <v>0</v>
      </c>
      <c r="N5" s="12"/>
    </row>
    <row r="6" spans="1:14" ht="15.6">
      <c r="A6" s="15" t="s">
        <v>23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14" ht="15.6">
      <c r="A7" s="2" t="s">
        <v>15</v>
      </c>
      <c r="B7" s="13">
        <f>'[9]Prince Edward Island (SMP)'!J6</f>
        <v>0</v>
      </c>
      <c r="C7" s="13">
        <f>'[9]Prince Edward Island (SMP)'!K6</f>
        <v>0</v>
      </c>
      <c r="D7" s="13">
        <f>'[9]Prince Edward Island (SMP)'!L6</f>
        <v>1</v>
      </c>
      <c r="E7" s="13">
        <f>'[9]Prince Edward Island (SMP)'!M6</f>
        <v>2</v>
      </c>
      <c r="F7" s="13">
        <f>'[9]Prince Edward Island (SMP)'!N6</f>
        <v>0</v>
      </c>
      <c r="G7" s="13">
        <f>'[9]Prince Edward Island (SMP)'!O6</f>
        <v>0</v>
      </c>
      <c r="H7" s="13">
        <f>'[9]Prince Edward Island (SMP)'!P6</f>
        <v>0</v>
      </c>
      <c r="I7" s="13">
        <f>'[9]Prince Edward Island (SMP)'!Q6</f>
        <v>0</v>
      </c>
      <c r="J7" s="13">
        <f>'[9]Prince Edward Island (SMP)'!R6</f>
        <v>0</v>
      </c>
      <c r="K7" s="13">
        <f>'[9]Prince Edward Island (SMP)'!S6</f>
        <v>0</v>
      </c>
      <c r="L7" s="13">
        <f>'[9]Prince Edward Island (SMP)'!T6</f>
        <v>0</v>
      </c>
      <c r="M7" s="13">
        <f>'[9]Prince Edward Island (SMP)'!U6</f>
        <v>1</v>
      </c>
      <c r="N7" s="2">
        <f>SUM(B7:M7)</f>
        <v>4</v>
      </c>
    </row>
    <row r="8" spans="1:14" ht="15.6">
      <c r="A8" s="2" t="s">
        <v>16</v>
      </c>
      <c r="B8" s="4">
        <f t="shared" ref="B8:M8" si="1">B7/$N7</f>
        <v>0</v>
      </c>
      <c r="C8" s="4">
        <f t="shared" si="1"/>
        <v>0</v>
      </c>
      <c r="D8" s="4">
        <f t="shared" si="1"/>
        <v>0.25</v>
      </c>
      <c r="E8" s="4">
        <f t="shared" si="1"/>
        <v>0.5</v>
      </c>
      <c r="F8" s="4">
        <f t="shared" si="1"/>
        <v>0</v>
      </c>
      <c r="G8" s="4">
        <f t="shared" si="1"/>
        <v>0</v>
      </c>
      <c r="H8" s="4">
        <f t="shared" si="1"/>
        <v>0</v>
      </c>
      <c r="I8" s="4">
        <f t="shared" si="1"/>
        <v>0</v>
      </c>
      <c r="J8" s="4">
        <f t="shared" si="1"/>
        <v>0</v>
      </c>
      <c r="K8" s="4">
        <f t="shared" si="1"/>
        <v>0</v>
      </c>
      <c r="L8" s="4">
        <f t="shared" si="1"/>
        <v>0</v>
      </c>
      <c r="M8" s="4">
        <f t="shared" si="1"/>
        <v>0.25</v>
      </c>
      <c r="N8" s="2"/>
    </row>
    <row r="9" spans="1:14" ht="15.6">
      <c r="A9" s="15" t="s">
        <v>14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</row>
    <row r="10" spans="1:14" ht="15.6">
      <c r="A10" s="2" t="s">
        <v>15</v>
      </c>
      <c r="B10" s="13">
        <f>'[9]Nova Scotia (SMP)'!J15</f>
        <v>3</v>
      </c>
      <c r="C10" s="13">
        <f>'[9]Nova Scotia (SMP)'!K15</f>
        <v>1</v>
      </c>
      <c r="D10" s="13">
        <f>'[9]Nova Scotia (SMP)'!L15</f>
        <v>1</v>
      </c>
      <c r="E10" s="13">
        <f>'[9]Nova Scotia (SMP)'!M15</f>
        <v>1</v>
      </c>
      <c r="F10" s="13">
        <f>'[9]Nova Scotia (SMP)'!N15</f>
        <v>2</v>
      </c>
      <c r="G10" s="13">
        <f>'[9]Nova Scotia (SMP)'!O15</f>
        <v>0</v>
      </c>
      <c r="H10" s="13">
        <f>'[9]Nova Scotia (SMP)'!P15</f>
        <v>1</v>
      </c>
      <c r="I10" s="13">
        <f>'[9]Nova Scotia (SMP)'!Q15</f>
        <v>0</v>
      </c>
      <c r="J10" s="13">
        <f>'[9]Nova Scotia (SMP)'!R15</f>
        <v>0</v>
      </c>
      <c r="K10" s="13">
        <f>'[9]Nova Scotia (SMP)'!S15</f>
        <v>1</v>
      </c>
      <c r="L10" s="13">
        <f>'[9]Nova Scotia (SMP)'!T15</f>
        <v>0</v>
      </c>
      <c r="M10" s="13">
        <f>'[9]Nova Scotia (SMP)'!U15</f>
        <v>3</v>
      </c>
      <c r="N10" s="2">
        <f>SUM(B10:M10)</f>
        <v>13</v>
      </c>
    </row>
    <row r="11" spans="1:14" ht="15.6">
      <c r="A11" s="2" t="s">
        <v>16</v>
      </c>
      <c r="B11" s="4">
        <f t="shared" ref="B11:M11" si="2">B10/$N10</f>
        <v>0.23076923076923078</v>
      </c>
      <c r="C11" s="4">
        <f t="shared" si="2"/>
        <v>7.6923076923076927E-2</v>
      </c>
      <c r="D11" s="4">
        <f t="shared" si="2"/>
        <v>7.6923076923076927E-2</v>
      </c>
      <c r="E11" s="4">
        <f t="shared" si="2"/>
        <v>7.6923076923076927E-2</v>
      </c>
      <c r="F11" s="4">
        <f t="shared" si="2"/>
        <v>0.15384615384615385</v>
      </c>
      <c r="G11" s="4">
        <f t="shared" si="2"/>
        <v>0</v>
      </c>
      <c r="H11" s="4">
        <f t="shared" si="2"/>
        <v>7.6923076923076927E-2</v>
      </c>
      <c r="I11" s="4">
        <f t="shared" si="2"/>
        <v>0</v>
      </c>
      <c r="J11" s="4">
        <f t="shared" si="2"/>
        <v>0</v>
      </c>
      <c r="K11" s="4">
        <f t="shared" si="2"/>
        <v>7.6923076923076927E-2</v>
      </c>
      <c r="L11" s="4">
        <f t="shared" si="2"/>
        <v>0</v>
      </c>
      <c r="M11" s="4">
        <f t="shared" si="2"/>
        <v>0.23076923076923078</v>
      </c>
      <c r="N11" s="2"/>
    </row>
    <row r="12" spans="1:14" ht="15.6">
      <c r="A12" s="15" t="s">
        <v>17</v>
      </c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</row>
    <row r="13" spans="1:14" ht="15.6">
      <c r="A13" s="2" t="s">
        <v>15</v>
      </c>
      <c r="B13" s="13">
        <f>'[9]New Brunswick'!J12</f>
        <v>2</v>
      </c>
      <c r="C13" s="13">
        <f>'[9]New Brunswick'!K12</f>
        <v>1</v>
      </c>
      <c r="D13" s="13">
        <f>'[9]New Brunswick'!L12</f>
        <v>2</v>
      </c>
      <c r="E13" s="13">
        <f>'[9]New Brunswick'!M12</f>
        <v>0</v>
      </c>
      <c r="F13" s="13">
        <f>'[9]New Brunswick'!N12</f>
        <v>0</v>
      </c>
      <c r="G13" s="13">
        <f>'[9]New Brunswick'!O12</f>
        <v>1</v>
      </c>
      <c r="H13" s="13">
        <f>'[9]New Brunswick'!P12</f>
        <v>0</v>
      </c>
      <c r="I13" s="13">
        <f>'[9]New Brunswick'!Q12</f>
        <v>1</v>
      </c>
      <c r="J13" s="13">
        <f>'[9]New Brunswick'!R12</f>
        <v>0</v>
      </c>
      <c r="K13" s="13">
        <f>'[9]New Brunswick'!S12</f>
        <v>0</v>
      </c>
      <c r="L13" s="13">
        <f>'[9]New Brunswick'!T12</f>
        <v>0</v>
      </c>
      <c r="M13" s="13">
        <f>'[9]New Brunswick'!U12</f>
        <v>3</v>
      </c>
      <c r="N13" s="2">
        <f>SUM(B13:M13)</f>
        <v>10</v>
      </c>
    </row>
    <row r="14" spans="1:14" ht="15.6">
      <c r="A14" s="2" t="s">
        <v>16</v>
      </c>
      <c r="B14" s="4">
        <f t="shared" ref="B14:M14" si="3">B13/$N13</f>
        <v>0.2</v>
      </c>
      <c r="C14" s="4">
        <f t="shared" si="3"/>
        <v>0.1</v>
      </c>
      <c r="D14" s="4">
        <f t="shared" si="3"/>
        <v>0.2</v>
      </c>
      <c r="E14" s="4">
        <f t="shared" si="3"/>
        <v>0</v>
      </c>
      <c r="F14" s="4">
        <f t="shared" si="3"/>
        <v>0</v>
      </c>
      <c r="G14" s="4">
        <f t="shared" si="3"/>
        <v>0.1</v>
      </c>
      <c r="H14" s="4">
        <f t="shared" si="3"/>
        <v>0</v>
      </c>
      <c r="I14" s="4">
        <f t="shared" si="3"/>
        <v>0.1</v>
      </c>
      <c r="J14" s="4">
        <f t="shared" si="3"/>
        <v>0</v>
      </c>
      <c r="K14" s="4">
        <f t="shared" si="3"/>
        <v>0</v>
      </c>
      <c r="L14" s="4">
        <f t="shared" si="3"/>
        <v>0</v>
      </c>
      <c r="M14" s="4">
        <f t="shared" si="3"/>
        <v>0.3</v>
      </c>
      <c r="N14" s="2"/>
    </row>
    <row r="15" spans="1:14" ht="15.6">
      <c r="A15" s="15" t="s">
        <v>18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</row>
    <row r="16" spans="1:14" ht="15.6">
      <c r="A16" s="2" t="s">
        <v>15</v>
      </c>
      <c r="B16" s="13">
        <f>[9]Quebec!J75</f>
        <v>11</v>
      </c>
      <c r="C16" s="13">
        <f>[9]Quebec!K75</f>
        <v>5</v>
      </c>
      <c r="D16" s="13">
        <f>[9]Quebec!L75</f>
        <v>5</v>
      </c>
      <c r="E16" s="13">
        <f>[9]Quebec!M75</f>
        <v>6</v>
      </c>
      <c r="F16" s="13">
        <f>[9]Quebec!N75</f>
        <v>5</v>
      </c>
      <c r="G16" s="13">
        <f>[9]Quebec!O75</f>
        <v>3</v>
      </c>
      <c r="H16" s="13">
        <f>[9]Quebec!P75</f>
        <v>7</v>
      </c>
      <c r="I16" s="13">
        <f>[9]Quebec!Q75</f>
        <v>8</v>
      </c>
      <c r="J16" s="13">
        <f>[9]Quebec!R75</f>
        <v>6</v>
      </c>
      <c r="K16" s="13">
        <f>[9]Quebec!S75</f>
        <v>4</v>
      </c>
      <c r="L16" s="13">
        <f>[9]Quebec!T75</f>
        <v>1</v>
      </c>
      <c r="M16" s="13">
        <f>[9]Quebec!U75</f>
        <v>12</v>
      </c>
      <c r="N16" s="2">
        <f>SUM(B16:M16)</f>
        <v>73</v>
      </c>
    </row>
    <row r="17" spans="1:14" ht="15.6">
      <c r="A17" s="2" t="s">
        <v>16</v>
      </c>
      <c r="B17" s="4">
        <f t="shared" ref="B17:M17" si="4">B16/$N16</f>
        <v>0.15068493150684931</v>
      </c>
      <c r="C17" s="4">
        <f t="shared" si="4"/>
        <v>6.8493150684931503E-2</v>
      </c>
      <c r="D17" s="4">
        <f t="shared" si="4"/>
        <v>6.8493150684931503E-2</v>
      </c>
      <c r="E17" s="4">
        <f t="shared" si="4"/>
        <v>8.2191780821917804E-2</v>
      </c>
      <c r="F17" s="4">
        <f t="shared" si="4"/>
        <v>6.8493150684931503E-2</v>
      </c>
      <c r="G17" s="4">
        <f t="shared" si="4"/>
        <v>4.1095890410958902E-2</v>
      </c>
      <c r="H17" s="4">
        <f t="shared" si="4"/>
        <v>9.5890410958904104E-2</v>
      </c>
      <c r="I17" s="4">
        <f t="shared" si="4"/>
        <v>0.1095890410958904</v>
      </c>
      <c r="J17" s="4">
        <f t="shared" si="4"/>
        <v>8.2191780821917804E-2</v>
      </c>
      <c r="K17" s="4">
        <f t="shared" si="4"/>
        <v>5.4794520547945202E-2</v>
      </c>
      <c r="L17" s="4">
        <f t="shared" si="4"/>
        <v>1.3698630136986301E-2</v>
      </c>
      <c r="M17" s="4">
        <f t="shared" si="4"/>
        <v>0.16438356164383561</v>
      </c>
      <c r="N17" s="2"/>
    </row>
    <row r="18" spans="1:14" ht="15.6">
      <c r="A18" s="15" t="s">
        <v>19</v>
      </c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</row>
    <row r="19" spans="1:14" ht="15.6">
      <c r="A19" s="2" t="s">
        <v>15</v>
      </c>
      <c r="B19" s="13">
        <f>[9]Ontario!J85</f>
        <v>25</v>
      </c>
      <c r="C19" s="13">
        <f>[9]Ontario!K85</f>
        <v>7</v>
      </c>
      <c r="D19" s="13">
        <f>[9]Ontario!L85</f>
        <v>4</v>
      </c>
      <c r="E19" s="13">
        <f>[9]Ontario!M85</f>
        <v>6</v>
      </c>
      <c r="F19" s="13">
        <f>[9]Ontario!N85</f>
        <v>2</v>
      </c>
      <c r="G19" s="13">
        <f>[9]Ontario!O85</f>
        <v>2</v>
      </c>
      <c r="H19" s="13">
        <f>[9]Ontario!P85</f>
        <v>3</v>
      </c>
      <c r="I19" s="13">
        <f>[9]Ontario!Q85</f>
        <v>2</v>
      </c>
      <c r="J19" s="13">
        <f>[9]Ontario!R85</f>
        <v>3</v>
      </c>
      <c r="K19" s="13">
        <f>[9]Ontario!S85</f>
        <v>6</v>
      </c>
      <c r="L19" s="13">
        <f>[9]Ontario!T85</f>
        <v>1</v>
      </c>
      <c r="M19" s="13">
        <f>[9]Ontario!U85</f>
        <v>22</v>
      </c>
      <c r="N19" s="2">
        <f>SUM(B19:M19)</f>
        <v>83</v>
      </c>
    </row>
    <row r="20" spans="1:14" ht="15.6">
      <c r="A20" s="2" t="s">
        <v>16</v>
      </c>
      <c r="B20" s="4">
        <f t="shared" ref="B20:M20" si="5">B19/$N19</f>
        <v>0.30120481927710846</v>
      </c>
      <c r="C20" s="4">
        <f t="shared" si="5"/>
        <v>8.4337349397590355E-2</v>
      </c>
      <c r="D20" s="4">
        <f t="shared" si="5"/>
        <v>4.8192771084337352E-2</v>
      </c>
      <c r="E20" s="4">
        <f t="shared" si="5"/>
        <v>7.2289156626506021E-2</v>
      </c>
      <c r="F20" s="4">
        <f t="shared" si="5"/>
        <v>2.4096385542168676E-2</v>
      </c>
      <c r="G20" s="4">
        <f t="shared" si="5"/>
        <v>2.4096385542168676E-2</v>
      </c>
      <c r="H20" s="4">
        <f t="shared" si="5"/>
        <v>3.614457831325301E-2</v>
      </c>
      <c r="I20" s="4">
        <f t="shared" si="5"/>
        <v>2.4096385542168676E-2</v>
      </c>
      <c r="J20" s="4">
        <f t="shared" si="5"/>
        <v>3.614457831325301E-2</v>
      </c>
      <c r="K20" s="4">
        <f t="shared" si="5"/>
        <v>7.2289156626506021E-2</v>
      </c>
      <c r="L20" s="4">
        <f t="shared" si="5"/>
        <v>1.2048192771084338E-2</v>
      </c>
      <c r="M20" s="4">
        <f t="shared" si="5"/>
        <v>0.26506024096385544</v>
      </c>
      <c r="N20" s="2"/>
    </row>
    <row r="21" spans="1:14" ht="15.6">
      <c r="A21" s="15" t="s">
        <v>21</v>
      </c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</row>
    <row r="22" spans="1:14" ht="15.6">
      <c r="A22" s="2" t="s">
        <v>15</v>
      </c>
      <c r="B22" s="13">
        <f>[9]Manitoba!J18</f>
        <v>1</v>
      </c>
      <c r="C22" s="13">
        <f>[9]Manitoba!K18</f>
        <v>0</v>
      </c>
      <c r="D22" s="13">
        <f>[9]Manitoba!L18</f>
        <v>2</v>
      </c>
      <c r="E22" s="13">
        <f>[9]Manitoba!M18</f>
        <v>2</v>
      </c>
      <c r="F22" s="13">
        <f>[9]Manitoba!N18</f>
        <v>3</v>
      </c>
      <c r="G22" s="13">
        <f>[9]Manitoba!O18</f>
        <v>2</v>
      </c>
      <c r="H22" s="13">
        <f>[9]Manitoba!P18</f>
        <v>2</v>
      </c>
      <c r="I22" s="13">
        <f>[9]Manitoba!Q18</f>
        <v>0</v>
      </c>
      <c r="J22" s="13">
        <f>[9]Manitoba!R18</f>
        <v>0</v>
      </c>
      <c r="K22" s="13">
        <f>[9]Manitoba!S18</f>
        <v>1</v>
      </c>
      <c r="L22" s="13">
        <f>[9]Manitoba!T18</f>
        <v>1</v>
      </c>
      <c r="M22" s="13">
        <f>[9]Manitoba!U18</f>
        <v>2</v>
      </c>
      <c r="N22" s="2">
        <f>SUM(B22:M22)</f>
        <v>16</v>
      </c>
    </row>
    <row r="23" spans="1:14" ht="15.6">
      <c r="A23" s="2" t="s">
        <v>16</v>
      </c>
      <c r="B23" s="4">
        <f t="shared" ref="B23:M23" si="6">B22/$N22</f>
        <v>6.25E-2</v>
      </c>
      <c r="C23" s="4">
        <f t="shared" si="6"/>
        <v>0</v>
      </c>
      <c r="D23" s="4">
        <f t="shared" si="6"/>
        <v>0.125</v>
      </c>
      <c r="E23" s="4">
        <f t="shared" si="6"/>
        <v>0.125</v>
      </c>
      <c r="F23" s="4">
        <f t="shared" si="6"/>
        <v>0.1875</v>
      </c>
      <c r="G23" s="4">
        <f t="shared" si="6"/>
        <v>0.125</v>
      </c>
      <c r="H23" s="4">
        <f t="shared" si="6"/>
        <v>0.125</v>
      </c>
      <c r="I23" s="4">
        <f t="shared" si="6"/>
        <v>0</v>
      </c>
      <c r="J23" s="4">
        <f t="shared" si="6"/>
        <v>0</v>
      </c>
      <c r="K23" s="4">
        <f t="shared" si="6"/>
        <v>6.25E-2</v>
      </c>
      <c r="L23" s="4">
        <f t="shared" si="6"/>
        <v>6.25E-2</v>
      </c>
      <c r="M23" s="4">
        <f t="shared" si="6"/>
        <v>0.125</v>
      </c>
      <c r="N23" s="2"/>
    </row>
    <row r="24" spans="1:14" ht="15.6">
      <c r="A24" s="15" t="s">
        <v>28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</row>
    <row r="25" spans="1:14" ht="15.6">
      <c r="A25" s="2" t="s">
        <v>15</v>
      </c>
      <c r="B25" s="13">
        <f>[9]Saskatchewan!J22</f>
        <v>0</v>
      </c>
      <c r="C25" s="13">
        <f>[9]Saskatchewan!K22</f>
        <v>0</v>
      </c>
      <c r="D25" s="13">
        <f>[9]Saskatchewan!L22</f>
        <v>0</v>
      </c>
      <c r="E25" s="13">
        <f>[9]Saskatchewan!M22</f>
        <v>0</v>
      </c>
      <c r="F25" s="13">
        <f>[9]Saskatchewan!N22</f>
        <v>5</v>
      </c>
      <c r="G25" s="13">
        <f>[9]Saskatchewan!O22</f>
        <v>8</v>
      </c>
      <c r="H25" s="13">
        <f>[9]Saskatchewan!P22</f>
        <v>3</v>
      </c>
      <c r="I25" s="13">
        <f>[9]Saskatchewan!Q22</f>
        <v>2</v>
      </c>
      <c r="J25" s="13">
        <f>[9]Saskatchewan!R22</f>
        <v>1</v>
      </c>
      <c r="K25" s="13">
        <f>[9]Saskatchewan!S22</f>
        <v>0</v>
      </c>
      <c r="L25" s="13">
        <f>[9]Saskatchewan!T22</f>
        <v>0</v>
      </c>
      <c r="M25" s="13">
        <f>[9]Saskatchewan!U22</f>
        <v>1</v>
      </c>
      <c r="N25" s="2">
        <f>SUM(B25:M25)</f>
        <v>20</v>
      </c>
    </row>
    <row r="26" spans="1:14" ht="15.6">
      <c r="A26" s="2" t="s">
        <v>16</v>
      </c>
      <c r="B26" s="4">
        <f t="shared" ref="B26:M26" si="7">B25/$N25</f>
        <v>0</v>
      </c>
      <c r="C26" s="4">
        <f t="shared" si="7"/>
        <v>0</v>
      </c>
      <c r="D26" s="4">
        <f t="shared" si="7"/>
        <v>0</v>
      </c>
      <c r="E26" s="4">
        <f t="shared" si="7"/>
        <v>0</v>
      </c>
      <c r="F26" s="4">
        <f t="shared" si="7"/>
        <v>0.25</v>
      </c>
      <c r="G26" s="4">
        <f t="shared" si="7"/>
        <v>0.4</v>
      </c>
      <c r="H26" s="4">
        <f t="shared" si="7"/>
        <v>0.15</v>
      </c>
      <c r="I26" s="4">
        <f t="shared" si="7"/>
        <v>0.1</v>
      </c>
      <c r="J26" s="4">
        <f t="shared" si="7"/>
        <v>0.05</v>
      </c>
      <c r="K26" s="4">
        <f t="shared" si="7"/>
        <v>0</v>
      </c>
      <c r="L26" s="4">
        <f t="shared" si="7"/>
        <v>0</v>
      </c>
      <c r="M26" s="4">
        <f t="shared" si="7"/>
        <v>0.05</v>
      </c>
      <c r="N26" s="2"/>
    </row>
    <row r="27" spans="1:14" ht="15.6">
      <c r="A27" s="15" t="s">
        <v>29</v>
      </c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</row>
    <row r="28" spans="1:14" ht="15.6">
      <c r="A28" s="2" t="s">
        <v>15</v>
      </c>
      <c r="B28" s="13">
        <f>[9]Alberta!J19</f>
        <v>1</v>
      </c>
      <c r="C28" s="13">
        <f>[9]Alberta!K19</f>
        <v>0</v>
      </c>
      <c r="D28" s="13">
        <f>[9]Alberta!L19</f>
        <v>0</v>
      </c>
      <c r="E28" s="13">
        <f>[9]Alberta!M19</f>
        <v>2</v>
      </c>
      <c r="F28" s="13">
        <f>[9]Alberta!N19</f>
        <v>3</v>
      </c>
      <c r="G28" s="13">
        <f>[9]Alberta!O19</f>
        <v>1</v>
      </c>
      <c r="H28" s="13">
        <f>[9]Alberta!P19</f>
        <v>5</v>
      </c>
      <c r="I28" s="13">
        <f>[9]Alberta!Q19</f>
        <v>0</v>
      </c>
      <c r="J28" s="13">
        <f>[9]Alberta!R19</f>
        <v>3</v>
      </c>
      <c r="K28" s="13">
        <f>[9]Alberta!S19</f>
        <v>1</v>
      </c>
      <c r="L28" s="13">
        <f>[9]Alberta!T19</f>
        <v>0</v>
      </c>
      <c r="M28" s="13">
        <f>[9]Alberta!U19</f>
        <v>1</v>
      </c>
      <c r="N28" s="2">
        <f>SUM(B28:M28)</f>
        <v>17</v>
      </c>
    </row>
    <row r="29" spans="1:14" ht="15.6">
      <c r="A29" s="2" t="s">
        <v>16</v>
      </c>
      <c r="B29" s="4">
        <f t="shared" ref="B29:M29" si="8">B28/$N28</f>
        <v>5.8823529411764705E-2</v>
      </c>
      <c r="C29" s="4">
        <f t="shared" si="8"/>
        <v>0</v>
      </c>
      <c r="D29" s="4">
        <f t="shared" si="8"/>
        <v>0</v>
      </c>
      <c r="E29" s="4">
        <f t="shared" si="8"/>
        <v>0.11764705882352941</v>
      </c>
      <c r="F29" s="4">
        <f t="shared" si="8"/>
        <v>0.17647058823529413</v>
      </c>
      <c r="G29" s="4">
        <f t="shared" si="8"/>
        <v>5.8823529411764705E-2</v>
      </c>
      <c r="H29" s="4">
        <f t="shared" si="8"/>
        <v>0.29411764705882354</v>
      </c>
      <c r="I29" s="4">
        <f t="shared" si="8"/>
        <v>0</v>
      </c>
      <c r="J29" s="4">
        <f t="shared" si="8"/>
        <v>0.17647058823529413</v>
      </c>
      <c r="K29" s="4">
        <f t="shared" si="8"/>
        <v>5.8823529411764705E-2</v>
      </c>
      <c r="L29" s="4">
        <f t="shared" si="8"/>
        <v>0</v>
      </c>
      <c r="M29" s="4">
        <f t="shared" si="8"/>
        <v>5.8823529411764705E-2</v>
      </c>
      <c r="N29" s="2"/>
    </row>
    <row r="30" spans="1:14" ht="15.6">
      <c r="A30" s="15" t="s">
        <v>24</v>
      </c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</row>
    <row r="31" spans="1:14" ht="15.6">
      <c r="A31" s="2" t="s">
        <v>15</v>
      </c>
      <c r="B31" s="13">
        <f>'[9]British Columbia'!J20</f>
        <v>3</v>
      </c>
      <c r="C31" s="13">
        <f>'[9]British Columbia'!K20</f>
        <v>0</v>
      </c>
      <c r="D31" s="13">
        <f>'[9]British Columbia'!L20</f>
        <v>3</v>
      </c>
      <c r="E31" s="13">
        <f>'[9]British Columbia'!M20</f>
        <v>2</v>
      </c>
      <c r="F31" s="13">
        <f>'[9]British Columbia'!N20</f>
        <v>0</v>
      </c>
      <c r="G31" s="13">
        <f>'[9]British Columbia'!O20</f>
        <v>0</v>
      </c>
      <c r="H31" s="13">
        <f>'[9]British Columbia'!P20</f>
        <v>1</v>
      </c>
      <c r="I31" s="13">
        <f>'[9]British Columbia'!Q20</f>
        <v>1</v>
      </c>
      <c r="J31" s="13">
        <f>'[9]British Columbia'!R20</f>
        <v>1</v>
      </c>
      <c r="K31" s="13">
        <f>'[9]British Columbia'!S20</f>
        <v>1</v>
      </c>
      <c r="L31" s="13">
        <f>'[9]British Columbia'!T20</f>
        <v>2</v>
      </c>
      <c r="M31" s="13">
        <f>'[9]British Columbia'!U20</f>
        <v>4</v>
      </c>
      <c r="N31" s="2">
        <f>SUM(B31:M31)</f>
        <v>18</v>
      </c>
    </row>
    <row r="32" spans="1:14" ht="15.6">
      <c r="A32" s="2" t="s">
        <v>16</v>
      </c>
      <c r="B32" s="4">
        <f t="shared" ref="B32:M32" si="9">B31/$N31</f>
        <v>0.16666666666666666</v>
      </c>
      <c r="C32" s="4">
        <f t="shared" si="9"/>
        <v>0</v>
      </c>
      <c r="D32" s="4">
        <f t="shared" si="9"/>
        <v>0.16666666666666666</v>
      </c>
      <c r="E32" s="4">
        <f t="shared" si="9"/>
        <v>0.1111111111111111</v>
      </c>
      <c r="F32" s="4">
        <f t="shared" si="9"/>
        <v>0</v>
      </c>
      <c r="G32" s="4">
        <f t="shared" si="9"/>
        <v>0</v>
      </c>
      <c r="H32" s="4">
        <f t="shared" si="9"/>
        <v>5.5555555555555552E-2</v>
      </c>
      <c r="I32" s="4">
        <f t="shared" si="9"/>
        <v>5.5555555555555552E-2</v>
      </c>
      <c r="J32" s="4">
        <f t="shared" si="9"/>
        <v>5.5555555555555552E-2</v>
      </c>
      <c r="K32" s="4">
        <f t="shared" si="9"/>
        <v>5.5555555555555552E-2</v>
      </c>
      <c r="L32" s="4">
        <f t="shared" si="9"/>
        <v>0.1111111111111111</v>
      </c>
      <c r="M32" s="4">
        <f t="shared" si="9"/>
        <v>0.22222222222222221</v>
      </c>
      <c r="N32" s="2"/>
    </row>
    <row r="33" spans="1:14" ht="15.6">
      <c r="A33" s="5" t="s">
        <v>13</v>
      </c>
      <c r="B33" s="2">
        <f t="shared" ref="B33:M33" si="10">B7+B10+B13+B16+B19+B22+B25+B28+B31</f>
        <v>46</v>
      </c>
      <c r="C33" s="2">
        <f t="shared" si="10"/>
        <v>14</v>
      </c>
      <c r="D33" s="2">
        <f t="shared" si="10"/>
        <v>18</v>
      </c>
      <c r="E33" s="2">
        <f t="shared" si="10"/>
        <v>21</v>
      </c>
      <c r="F33" s="2">
        <f t="shared" si="10"/>
        <v>20</v>
      </c>
      <c r="G33" s="2">
        <f t="shared" si="10"/>
        <v>17</v>
      </c>
      <c r="H33" s="2">
        <f t="shared" si="10"/>
        <v>22</v>
      </c>
      <c r="I33" s="2">
        <f t="shared" si="10"/>
        <v>14</v>
      </c>
      <c r="J33" s="2">
        <f t="shared" si="10"/>
        <v>14</v>
      </c>
      <c r="K33" s="2">
        <f t="shared" si="10"/>
        <v>14</v>
      </c>
      <c r="L33" s="2">
        <f t="shared" si="10"/>
        <v>5</v>
      </c>
      <c r="M33" s="2">
        <f t="shared" si="10"/>
        <v>49</v>
      </c>
      <c r="N33" s="2">
        <f>SUM(N4:N31)</f>
        <v>261</v>
      </c>
    </row>
    <row r="34" spans="1:14" ht="15.6">
      <c r="A34" s="5" t="s">
        <v>16</v>
      </c>
      <c r="B34" s="4">
        <f t="shared" ref="B34:N34" si="11">(B33/$N33)</f>
        <v>0.17624521072796934</v>
      </c>
      <c r="C34" s="4">
        <f t="shared" si="11"/>
        <v>5.3639846743295021E-2</v>
      </c>
      <c r="D34" s="4">
        <f t="shared" si="11"/>
        <v>6.8965517241379309E-2</v>
      </c>
      <c r="E34" s="4">
        <f t="shared" si="11"/>
        <v>8.0459770114942528E-2</v>
      </c>
      <c r="F34" s="4">
        <f t="shared" si="11"/>
        <v>7.662835249042145E-2</v>
      </c>
      <c r="G34" s="4">
        <f t="shared" si="11"/>
        <v>6.5134099616858232E-2</v>
      </c>
      <c r="H34" s="4">
        <f t="shared" si="11"/>
        <v>8.4291187739463605E-2</v>
      </c>
      <c r="I34" s="4">
        <f t="shared" si="11"/>
        <v>5.3639846743295021E-2</v>
      </c>
      <c r="J34" s="4">
        <f t="shared" si="11"/>
        <v>5.3639846743295021E-2</v>
      </c>
      <c r="K34" s="4">
        <f t="shared" si="11"/>
        <v>5.3639846743295021E-2</v>
      </c>
      <c r="L34" s="4">
        <f t="shared" si="11"/>
        <v>1.9157088122605363E-2</v>
      </c>
      <c r="M34" s="4">
        <f t="shared" si="11"/>
        <v>0.18773946360153257</v>
      </c>
      <c r="N34" s="4">
        <f t="shared" si="11"/>
        <v>1</v>
      </c>
    </row>
  </sheetData>
  <mergeCells count="11">
    <mergeCell ref="A18:N18"/>
    <mergeCell ref="A21:N21"/>
    <mergeCell ref="A24:N24"/>
    <mergeCell ref="A27:N27"/>
    <mergeCell ref="A30:N30"/>
    <mergeCell ref="A15:N15"/>
    <mergeCell ref="A1:N1"/>
    <mergeCell ref="B3:M3"/>
    <mergeCell ref="A6:N6"/>
    <mergeCell ref="A9:N9"/>
    <mergeCell ref="A12:N12"/>
  </mergeCells>
  <pageMargins left="0.78749999999999998" right="0.78749999999999998" top="1.05277777777778" bottom="1.05277777777778" header="0.78749999999999998" footer="0.78749999999999998"/>
  <pageSetup orientation="portrait" horizontalDpi="300" verticalDpi="300"/>
  <headerFooter>
    <oddHeader>&amp;C&amp;"Times New Roman,Regular"&amp;12&amp;Kffffff&amp;A</oddHeader>
    <oddFooter>&amp;C&amp;"Times New Roman,Regular"&amp;12&amp;KffffffPage &amp;P</oddFooter>
  </headerFooter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N34"/>
  <sheetViews>
    <sheetView topLeftCell="A40" zoomScale="90" zoomScaleNormal="90" workbookViewId="0">
      <selection activeCell="B36" sqref="B36"/>
    </sheetView>
  </sheetViews>
  <sheetFormatPr defaultColWidth="9.109375" defaultRowHeight="14.4"/>
  <cols>
    <col min="1" max="1" width="11.6640625" style="7" customWidth="1"/>
    <col min="2" max="2" width="21" style="7" customWidth="1"/>
    <col min="3" max="3" width="17.44140625" style="7" customWidth="1"/>
    <col min="4" max="4" width="14.44140625" style="7" customWidth="1"/>
    <col min="5" max="5" width="17.44140625" style="7" customWidth="1"/>
    <col min="6" max="6" width="15.5546875" style="7" customWidth="1"/>
    <col min="7" max="7" width="10.33203125" style="7" customWidth="1"/>
    <col min="8" max="8" width="9.88671875" style="7" customWidth="1"/>
    <col min="9" max="9" width="15.33203125" style="7" customWidth="1"/>
    <col min="10" max="10" width="16.44140625" style="7" customWidth="1"/>
    <col min="11" max="11" width="15.109375" style="7" customWidth="1"/>
    <col min="12" max="12" width="16.44140625" style="7" customWidth="1"/>
    <col min="13" max="13" width="20" style="7" customWidth="1"/>
    <col min="14" max="14" width="9.109375" style="7"/>
  </cols>
  <sheetData>
    <row r="1" spans="1:14" ht="17.25" customHeight="1">
      <c r="A1" s="14" t="s">
        <v>34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14" ht="15.6">
      <c r="A2" s="2"/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9" t="s">
        <v>9</v>
      </c>
      <c r="K2" s="9" t="s">
        <v>10</v>
      </c>
      <c r="L2" s="9" t="s">
        <v>11</v>
      </c>
      <c r="M2" s="9" t="s">
        <v>12</v>
      </c>
      <c r="N2" s="9" t="s">
        <v>13</v>
      </c>
    </row>
    <row r="3" spans="1:14" ht="15.6">
      <c r="A3" s="2"/>
      <c r="B3" s="15" t="s">
        <v>33</v>
      </c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9"/>
    </row>
    <row r="4" spans="1:14" ht="15.6">
      <c r="A4" s="2" t="s">
        <v>15</v>
      </c>
      <c r="B4" s="13">
        <f>[10]Newfoundland!J9</f>
        <v>0</v>
      </c>
      <c r="C4" s="13">
        <f>[10]Newfoundland!K9</f>
        <v>0</v>
      </c>
      <c r="D4" s="13">
        <f>[10]Newfoundland!L9</f>
        <v>5</v>
      </c>
      <c r="E4" s="13">
        <f>[10]Newfoundland!M9</f>
        <v>0</v>
      </c>
      <c r="F4" s="13">
        <f>[10]Newfoundland!N9</f>
        <v>1</v>
      </c>
      <c r="G4" s="13">
        <f>[10]Newfoundland!O9</f>
        <v>0</v>
      </c>
      <c r="H4" s="13">
        <f>[10]Newfoundland!P9</f>
        <v>0</v>
      </c>
      <c r="I4" s="13">
        <f>[10]Newfoundland!Q9</f>
        <v>0</v>
      </c>
      <c r="J4" s="13">
        <f>[10]Newfoundland!R9</f>
        <v>0</v>
      </c>
      <c r="K4" s="13">
        <f>[10]Newfoundland!S9</f>
        <v>0</v>
      </c>
      <c r="L4" s="13">
        <f>[10]Newfoundland!T9</f>
        <v>0</v>
      </c>
      <c r="M4" s="13">
        <f>[10]Newfoundland!U9</f>
        <v>1</v>
      </c>
      <c r="N4" s="10">
        <f>SUM(B4:M4)</f>
        <v>7</v>
      </c>
    </row>
    <row r="5" spans="1:14" ht="15.6">
      <c r="A5" s="2" t="s">
        <v>16</v>
      </c>
      <c r="B5" s="11">
        <f t="shared" ref="B5:M5" si="0">B4/$N4</f>
        <v>0</v>
      </c>
      <c r="C5" s="11">
        <f t="shared" si="0"/>
        <v>0</v>
      </c>
      <c r="D5" s="11">
        <f t="shared" si="0"/>
        <v>0.7142857142857143</v>
      </c>
      <c r="E5" s="11">
        <f t="shared" si="0"/>
        <v>0</v>
      </c>
      <c r="F5" s="11">
        <f t="shared" si="0"/>
        <v>0.14285714285714285</v>
      </c>
      <c r="G5" s="11">
        <f t="shared" si="0"/>
        <v>0</v>
      </c>
      <c r="H5" s="11">
        <f t="shared" si="0"/>
        <v>0</v>
      </c>
      <c r="I5" s="11">
        <f t="shared" si="0"/>
        <v>0</v>
      </c>
      <c r="J5" s="11">
        <f t="shared" si="0"/>
        <v>0</v>
      </c>
      <c r="K5" s="11">
        <f t="shared" si="0"/>
        <v>0</v>
      </c>
      <c r="L5" s="11">
        <f t="shared" si="0"/>
        <v>0</v>
      </c>
      <c r="M5" s="11">
        <f t="shared" si="0"/>
        <v>0.14285714285714285</v>
      </c>
      <c r="N5" s="12"/>
    </row>
    <row r="6" spans="1:14" ht="15.6">
      <c r="A6" s="15" t="s">
        <v>23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14" ht="15.6">
      <c r="A7" s="2" t="s">
        <v>15</v>
      </c>
      <c r="B7" s="13">
        <f>'[10]Prince Edward Island (SMP)'!J6</f>
        <v>0</v>
      </c>
      <c r="C7" s="13">
        <f>'[10]Prince Edward Island (SMP)'!K6</f>
        <v>0</v>
      </c>
      <c r="D7" s="13">
        <f>'[10]Prince Edward Island (SMP)'!L6</f>
        <v>2</v>
      </c>
      <c r="E7" s="13">
        <f>'[10]Prince Edward Island (SMP)'!M6</f>
        <v>0</v>
      </c>
      <c r="F7" s="13">
        <f>'[10]Prince Edward Island (SMP)'!N6</f>
        <v>1</v>
      </c>
      <c r="G7" s="13">
        <f>'[10]Prince Edward Island (SMP)'!O6</f>
        <v>0</v>
      </c>
      <c r="H7" s="13">
        <f>'[10]Prince Edward Island (SMP)'!P6</f>
        <v>0</v>
      </c>
      <c r="I7" s="13">
        <f>'[10]Prince Edward Island (SMP)'!Q6</f>
        <v>0</v>
      </c>
      <c r="J7" s="13">
        <f>'[10]Prince Edward Island (SMP)'!R6</f>
        <v>0</v>
      </c>
      <c r="K7" s="13">
        <f>'[10]Prince Edward Island (SMP)'!S6</f>
        <v>0</v>
      </c>
      <c r="L7" s="13">
        <f>'[10]Prince Edward Island (SMP)'!T6</f>
        <v>0</v>
      </c>
      <c r="M7" s="13">
        <f>'[10]Prince Edward Island (SMP)'!U6</f>
        <v>1</v>
      </c>
      <c r="N7" s="2">
        <f>SUM(B7:M7)</f>
        <v>4</v>
      </c>
    </row>
    <row r="8" spans="1:14" ht="15.6">
      <c r="A8" s="2" t="s">
        <v>16</v>
      </c>
      <c r="B8" s="4">
        <f t="shared" ref="B8:M8" si="1">B7/$N7</f>
        <v>0</v>
      </c>
      <c r="C8" s="4">
        <f t="shared" si="1"/>
        <v>0</v>
      </c>
      <c r="D8" s="4">
        <f t="shared" si="1"/>
        <v>0.5</v>
      </c>
      <c r="E8" s="4">
        <f t="shared" si="1"/>
        <v>0</v>
      </c>
      <c r="F8" s="4">
        <f t="shared" si="1"/>
        <v>0.25</v>
      </c>
      <c r="G8" s="4">
        <f t="shared" si="1"/>
        <v>0</v>
      </c>
      <c r="H8" s="4">
        <f t="shared" si="1"/>
        <v>0</v>
      </c>
      <c r="I8" s="4">
        <f t="shared" si="1"/>
        <v>0</v>
      </c>
      <c r="J8" s="4">
        <f t="shared" si="1"/>
        <v>0</v>
      </c>
      <c r="K8" s="4">
        <f t="shared" si="1"/>
        <v>0</v>
      </c>
      <c r="L8" s="4">
        <f t="shared" si="1"/>
        <v>0</v>
      </c>
      <c r="M8" s="4">
        <f t="shared" si="1"/>
        <v>0.25</v>
      </c>
      <c r="N8" s="2"/>
    </row>
    <row r="9" spans="1:14" ht="15.6">
      <c r="A9" s="15" t="s">
        <v>14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</row>
    <row r="10" spans="1:14" ht="15.6">
      <c r="A10" s="2" t="s">
        <v>15</v>
      </c>
      <c r="B10" s="13">
        <f>'[10]Nova Scotia'!J15</f>
        <v>7</v>
      </c>
      <c r="C10" s="13">
        <f>'[10]Nova Scotia'!K15</f>
        <v>0</v>
      </c>
      <c r="D10" s="13">
        <f>'[10]Nova Scotia'!L15</f>
        <v>0</v>
      </c>
      <c r="E10" s="13">
        <f>'[10]Nova Scotia'!M15</f>
        <v>1</v>
      </c>
      <c r="F10" s="13">
        <f>'[10]Nova Scotia'!N15</f>
        <v>0</v>
      </c>
      <c r="G10" s="13">
        <f>'[10]Nova Scotia'!O15</f>
        <v>0</v>
      </c>
      <c r="H10" s="13">
        <f>'[10]Nova Scotia'!P15</f>
        <v>0</v>
      </c>
      <c r="I10" s="13">
        <f>'[10]Nova Scotia'!Q15</f>
        <v>1</v>
      </c>
      <c r="J10" s="13">
        <f>'[10]Nova Scotia'!R15</f>
        <v>0</v>
      </c>
      <c r="K10" s="13">
        <f>'[10]Nova Scotia'!S15</f>
        <v>0</v>
      </c>
      <c r="L10" s="13">
        <f>'[10]Nova Scotia'!T15</f>
        <v>0</v>
      </c>
      <c r="M10" s="13">
        <f>'[10]Nova Scotia'!U15</f>
        <v>4</v>
      </c>
      <c r="N10" s="2">
        <f>SUM(B10:M10)</f>
        <v>13</v>
      </c>
    </row>
    <row r="11" spans="1:14" ht="15.6">
      <c r="A11" s="2" t="s">
        <v>16</v>
      </c>
      <c r="B11" s="4">
        <f t="shared" ref="B11:M11" si="2">B10/$N10</f>
        <v>0.53846153846153844</v>
      </c>
      <c r="C11" s="4">
        <f t="shared" si="2"/>
        <v>0</v>
      </c>
      <c r="D11" s="4">
        <f t="shared" si="2"/>
        <v>0</v>
      </c>
      <c r="E11" s="4">
        <f t="shared" si="2"/>
        <v>7.6923076923076927E-2</v>
      </c>
      <c r="F11" s="4">
        <f t="shared" si="2"/>
        <v>0</v>
      </c>
      <c r="G11" s="4">
        <f t="shared" si="2"/>
        <v>0</v>
      </c>
      <c r="H11" s="4">
        <f t="shared" si="2"/>
        <v>0</v>
      </c>
      <c r="I11" s="4">
        <f t="shared" si="2"/>
        <v>7.6923076923076927E-2</v>
      </c>
      <c r="J11" s="4">
        <f t="shared" si="2"/>
        <v>0</v>
      </c>
      <c r="K11" s="4">
        <f t="shared" si="2"/>
        <v>0</v>
      </c>
      <c r="L11" s="4">
        <f t="shared" si="2"/>
        <v>0</v>
      </c>
      <c r="M11" s="4">
        <f t="shared" si="2"/>
        <v>0.30769230769230771</v>
      </c>
      <c r="N11" s="2"/>
    </row>
    <row r="12" spans="1:14" ht="15.6">
      <c r="A12" s="15" t="s">
        <v>17</v>
      </c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</row>
    <row r="13" spans="1:14" ht="15.6">
      <c r="A13" s="2" t="s">
        <v>15</v>
      </c>
      <c r="B13" s="13">
        <f>'[10]New Brunswick'!J12</f>
        <v>4</v>
      </c>
      <c r="C13" s="13">
        <f>'[10]New Brunswick'!K12</f>
        <v>1</v>
      </c>
      <c r="D13" s="13">
        <f>'[10]New Brunswick'!L12</f>
        <v>0</v>
      </c>
      <c r="E13" s="13">
        <f>'[10]New Brunswick'!M12</f>
        <v>0</v>
      </c>
      <c r="F13" s="13">
        <f>'[10]New Brunswick'!N12</f>
        <v>1</v>
      </c>
      <c r="G13" s="13">
        <f>'[10]New Brunswick'!O12</f>
        <v>0</v>
      </c>
      <c r="H13" s="13">
        <f>'[10]New Brunswick'!P12</f>
        <v>1</v>
      </c>
      <c r="I13" s="13">
        <f>'[10]New Brunswick'!Q12</f>
        <v>0</v>
      </c>
      <c r="J13" s="13">
        <f>'[10]New Brunswick'!R12</f>
        <v>0</v>
      </c>
      <c r="K13" s="13">
        <f>'[10]New Brunswick'!S12</f>
        <v>0</v>
      </c>
      <c r="L13" s="13">
        <f>'[10]New Brunswick'!T12</f>
        <v>0</v>
      </c>
      <c r="M13" s="13">
        <f>'[10]New Brunswick'!U12</f>
        <v>3</v>
      </c>
      <c r="N13" s="2">
        <f>SUM(B13:M13)</f>
        <v>10</v>
      </c>
    </row>
    <row r="14" spans="1:14" ht="15.6">
      <c r="A14" s="2" t="s">
        <v>16</v>
      </c>
      <c r="B14" s="4">
        <f t="shared" ref="B14:M14" si="3">B13/$N13</f>
        <v>0.4</v>
      </c>
      <c r="C14" s="4">
        <f t="shared" si="3"/>
        <v>0.1</v>
      </c>
      <c r="D14" s="4">
        <f t="shared" si="3"/>
        <v>0</v>
      </c>
      <c r="E14" s="4">
        <f t="shared" si="3"/>
        <v>0</v>
      </c>
      <c r="F14" s="4">
        <f t="shared" si="3"/>
        <v>0.1</v>
      </c>
      <c r="G14" s="4">
        <f t="shared" si="3"/>
        <v>0</v>
      </c>
      <c r="H14" s="4">
        <f t="shared" si="3"/>
        <v>0.1</v>
      </c>
      <c r="I14" s="4">
        <f t="shared" si="3"/>
        <v>0</v>
      </c>
      <c r="J14" s="4">
        <f t="shared" si="3"/>
        <v>0</v>
      </c>
      <c r="K14" s="4">
        <f t="shared" si="3"/>
        <v>0</v>
      </c>
      <c r="L14" s="4">
        <f t="shared" si="3"/>
        <v>0</v>
      </c>
      <c r="M14" s="4">
        <f t="shared" si="3"/>
        <v>0.3</v>
      </c>
      <c r="N14" s="2"/>
    </row>
    <row r="15" spans="1:14" ht="15.6">
      <c r="A15" s="15" t="s">
        <v>18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</row>
    <row r="16" spans="1:14" ht="15.6">
      <c r="A16" s="2" t="s">
        <v>15</v>
      </c>
      <c r="B16" s="13">
        <f>[10]Quebec!J77</f>
        <v>26</v>
      </c>
      <c r="C16" s="13">
        <f>[10]Quebec!K77</f>
        <v>3</v>
      </c>
      <c r="D16" s="13">
        <f>[10]Quebec!L77</f>
        <v>4</v>
      </c>
      <c r="E16" s="13">
        <f>[10]Quebec!M77</f>
        <v>9</v>
      </c>
      <c r="F16" s="13">
        <f>[10]Quebec!N77</f>
        <v>8</v>
      </c>
      <c r="G16" s="13">
        <f>[10]Quebec!O77</f>
        <v>2</v>
      </c>
      <c r="H16" s="13">
        <f>[10]Quebec!P77</f>
        <v>4</v>
      </c>
      <c r="I16" s="13">
        <f>[10]Quebec!Q77</f>
        <v>1</v>
      </c>
      <c r="J16" s="13">
        <f>[10]Quebec!R77</f>
        <v>7</v>
      </c>
      <c r="K16" s="13">
        <f>[10]Quebec!S77</f>
        <v>3</v>
      </c>
      <c r="L16" s="13">
        <f>[10]Quebec!T77</f>
        <v>2</v>
      </c>
      <c r="M16" s="13">
        <f>[10]Quebec!U77</f>
        <v>6</v>
      </c>
      <c r="N16" s="2">
        <f>SUM(B16:M16)</f>
        <v>75</v>
      </c>
    </row>
    <row r="17" spans="1:14" ht="15.6">
      <c r="A17" s="2" t="s">
        <v>16</v>
      </c>
      <c r="B17" s="4">
        <f t="shared" ref="B17:M17" si="4">B16/$N16</f>
        <v>0.34666666666666668</v>
      </c>
      <c r="C17" s="4">
        <f t="shared" si="4"/>
        <v>0.04</v>
      </c>
      <c r="D17" s="4">
        <f t="shared" si="4"/>
        <v>5.3333333333333337E-2</v>
      </c>
      <c r="E17" s="4">
        <f t="shared" si="4"/>
        <v>0.12</v>
      </c>
      <c r="F17" s="4">
        <f t="shared" si="4"/>
        <v>0.10666666666666667</v>
      </c>
      <c r="G17" s="4">
        <f t="shared" si="4"/>
        <v>2.6666666666666668E-2</v>
      </c>
      <c r="H17" s="4">
        <f t="shared" si="4"/>
        <v>5.3333333333333337E-2</v>
      </c>
      <c r="I17" s="4">
        <f t="shared" si="4"/>
        <v>1.3333333333333334E-2</v>
      </c>
      <c r="J17" s="4">
        <f t="shared" si="4"/>
        <v>9.3333333333333338E-2</v>
      </c>
      <c r="K17" s="4">
        <f t="shared" si="4"/>
        <v>0.04</v>
      </c>
      <c r="L17" s="4">
        <f t="shared" si="4"/>
        <v>2.6666666666666668E-2</v>
      </c>
      <c r="M17" s="4">
        <f t="shared" si="4"/>
        <v>0.08</v>
      </c>
      <c r="N17" s="2"/>
    </row>
    <row r="18" spans="1:14" ht="15.6">
      <c r="A18" s="15" t="s">
        <v>19</v>
      </c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</row>
    <row r="19" spans="1:14" ht="15.6">
      <c r="A19" s="2" t="s">
        <v>15</v>
      </c>
      <c r="B19" s="13">
        <f>[10]Ontario!J87</f>
        <v>32</v>
      </c>
      <c r="C19" s="13">
        <f>[10]Ontario!K87</f>
        <v>4</v>
      </c>
      <c r="D19" s="13">
        <f>[10]Ontario!L87</f>
        <v>7</v>
      </c>
      <c r="E19" s="13">
        <f>[10]Ontario!M87</f>
        <v>9</v>
      </c>
      <c r="F19" s="13">
        <f>[10]Ontario!N87</f>
        <v>8</v>
      </c>
      <c r="G19" s="13">
        <f>[10]Ontario!O87</f>
        <v>4</v>
      </c>
      <c r="H19" s="13">
        <f>[10]Ontario!P87</f>
        <v>4</v>
      </c>
      <c r="I19" s="13">
        <f>[10]Ontario!Q87</f>
        <v>2</v>
      </c>
      <c r="J19" s="13">
        <f>[10]Ontario!R87</f>
        <v>7</v>
      </c>
      <c r="K19" s="13">
        <f>[10]Ontario!S87</f>
        <v>1</v>
      </c>
      <c r="L19" s="13">
        <f>[10]Ontario!T87</f>
        <v>2</v>
      </c>
      <c r="M19" s="13">
        <f>[10]Ontario!U87</f>
        <v>5</v>
      </c>
      <c r="N19" s="2">
        <f>SUM(B19:M19)</f>
        <v>85</v>
      </c>
    </row>
    <row r="20" spans="1:14" ht="15.6">
      <c r="A20" s="2" t="s">
        <v>16</v>
      </c>
      <c r="B20" s="4">
        <f t="shared" ref="B20:M20" si="5">B19/$N19</f>
        <v>0.37647058823529411</v>
      </c>
      <c r="C20" s="4">
        <f t="shared" si="5"/>
        <v>4.7058823529411764E-2</v>
      </c>
      <c r="D20" s="4">
        <f t="shared" si="5"/>
        <v>8.2352941176470587E-2</v>
      </c>
      <c r="E20" s="4">
        <f t="shared" si="5"/>
        <v>0.10588235294117647</v>
      </c>
      <c r="F20" s="4">
        <f t="shared" si="5"/>
        <v>9.4117647058823528E-2</v>
      </c>
      <c r="G20" s="4">
        <f t="shared" si="5"/>
        <v>4.7058823529411764E-2</v>
      </c>
      <c r="H20" s="4">
        <f t="shared" si="5"/>
        <v>4.7058823529411764E-2</v>
      </c>
      <c r="I20" s="4">
        <f t="shared" si="5"/>
        <v>2.3529411764705882E-2</v>
      </c>
      <c r="J20" s="4">
        <f t="shared" si="5"/>
        <v>8.2352941176470587E-2</v>
      </c>
      <c r="K20" s="4">
        <f t="shared" si="5"/>
        <v>1.1764705882352941E-2</v>
      </c>
      <c r="L20" s="4">
        <f t="shared" si="5"/>
        <v>2.3529411764705882E-2</v>
      </c>
      <c r="M20" s="4">
        <f t="shared" si="5"/>
        <v>5.8823529411764705E-2</v>
      </c>
      <c r="N20" s="2"/>
    </row>
    <row r="21" spans="1:14" ht="15.6">
      <c r="A21" s="15" t="s">
        <v>21</v>
      </c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</row>
    <row r="22" spans="1:14" ht="15.6">
      <c r="A22" s="2" t="s">
        <v>15</v>
      </c>
      <c r="B22" s="13">
        <f>[10]Manitoba!J16</f>
        <v>4</v>
      </c>
      <c r="C22" s="13">
        <f>[10]Manitoba!K16</f>
        <v>2</v>
      </c>
      <c r="D22" s="13">
        <f>[10]Manitoba!L16</f>
        <v>2</v>
      </c>
      <c r="E22" s="13">
        <f>[10]Manitoba!M16</f>
        <v>1</v>
      </c>
      <c r="F22" s="13">
        <f>[10]Manitoba!N16</f>
        <v>1</v>
      </c>
      <c r="G22" s="13">
        <f>[10]Manitoba!O16</f>
        <v>0</v>
      </c>
      <c r="H22" s="13">
        <f>[10]Manitoba!P16</f>
        <v>0</v>
      </c>
      <c r="I22" s="13">
        <f>[10]Manitoba!Q16</f>
        <v>0</v>
      </c>
      <c r="J22" s="13">
        <f>[10]Manitoba!R16</f>
        <v>0</v>
      </c>
      <c r="K22" s="13">
        <f>[10]Manitoba!S16</f>
        <v>0</v>
      </c>
      <c r="L22" s="13">
        <f>[10]Manitoba!T16</f>
        <v>3</v>
      </c>
      <c r="M22" s="13">
        <f>[10]Manitoba!U16</f>
        <v>1</v>
      </c>
      <c r="N22" s="2">
        <f>SUM(B22:M22)</f>
        <v>14</v>
      </c>
    </row>
    <row r="23" spans="1:14" ht="15.6">
      <c r="A23" s="2" t="s">
        <v>16</v>
      </c>
      <c r="B23" s="4">
        <f t="shared" ref="B23:M23" si="6">B22/$N22</f>
        <v>0.2857142857142857</v>
      </c>
      <c r="C23" s="4">
        <f t="shared" si="6"/>
        <v>0.14285714285714285</v>
      </c>
      <c r="D23" s="4">
        <f t="shared" si="6"/>
        <v>0.14285714285714285</v>
      </c>
      <c r="E23" s="4">
        <f t="shared" si="6"/>
        <v>7.1428571428571425E-2</v>
      </c>
      <c r="F23" s="4">
        <f t="shared" si="6"/>
        <v>7.1428571428571425E-2</v>
      </c>
      <c r="G23" s="4">
        <f t="shared" si="6"/>
        <v>0</v>
      </c>
      <c r="H23" s="4">
        <f t="shared" si="6"/>
        <v>0</v>
      </c>
      <c r="I23" s="4">
        <f t="shared" si="6"/>
        <v>0</v>
      </c>
      <c r="J23" s="4">
        <f t="shared" si="6"/>
        <v>0</v>
      </c>
      <c r="K23" s="4">
        <f t="shared" si="6"/>
        <v>0</v>
      </c>
      <c r="L23" s="4">
        <f t="shared" si="6"/>
        <v>0.21428571428571427</v>
      </c>
      <c r="M23" s="4">
        <f t="shared" si="6"/>
        <v>7.1428571428571425E-2</v>
      </c>
      <c r="N23" s="2"/>
    </row>
    <row r="24" spans="1:14" ht="15.6">
      <c r="A24" s="15" t="s">
        <v>28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</row>
    <row r="25" spans="1:14" ht="15.6">
      <c r="A25" s="2" t="s">
        <v>15</v>
      </c>
      <c r="B25" s="13">
        <f>[10]Saskatchewan!J19</f>
        <v>1</v>
      </c>
      <c r="C25" s="13">
        <f>[10]Saskatchewan!K19</f>
        <v>2</v>
      </c>
      <c r="D25" s="13">
        <f>[10]Saskatchewan!L19</f>
        <v>1</v>
      </c>
      <c r="E25" s="13">
        <f>[10]Saskatchewan!M19</f>
        <v>2</v>
      </c>
      <c r="F25" s="13">
        <f>[10]Saskatchewan!N19</f>
        <v>1</v>
      </c>
      <c r="G25" s="13">
        <f>[10]Saskatchewan!O19</f>
        <v>5</v>
      </c>
      <c r="H25" s="13">
        <f>[10]Saskatchewan!P19</f>
        <v>3</v>
      </c>
      <c r="I25" s="13">
        <f>[10]Saskatchewan!Q19</f>
        <v>1</v>
      </c>
      <c r="J25" s="13">
        <f>[10]Saskatchewan!R19</f>
        <v>0</v>
      </c>
      <c r="K25" s="13">
        <f>[10]Saskatchewan!S19</f>
        <v>0</v>
      </c>
      <c r="L25" s="13">
        <f>[10]Saskatchewan!T19</f>
        <v>0</v>
      </c>
      <c r="M25" s="13">
        <f>[10]Saskatchewan!U19</f>
        <v>1</v>
      </c>
      <c r="N25" s="2">
        <f>SUM(B25:M25)</f>
        <v>17</v>
      </c>
    </row>
    <row r="26" spans="1:14" ht="15.6">
      <c r="A26" s="2" t="s">
        <v>16</v>
      </c>
      <c r="B26" s="4">
        <f t="shared" ref="B26:M26" si="7">B25/$N25</f>
        <v>5.8823529411764705E-2</v>
      </c>
      <c r="C26" s="4">
        <f t="shared" si="7"/>
        <v>0.11764705882352941</v>
      </c>
      <c r="D26" s="4">
        <f t="shared" si="7"/>
        <v>5.8823529411764705E-2</v>
      </c>
      <c r="E26" s="4">
        <f t="shared" si="7"/>
        <v>0.11764705882352941</v>
      </c>
      <c r="F26" s="4">
        <f t="shared" si="7"/>
        <v>5.8823529411764705E-2</v>
      </c>
      <c r="G26" s="4">
        <f t="shared" si="7"/>
        <v>0.29411764705882354</v>
      </c>
      <c r="H26" s="4">
        <f t="shared" si="7"/>
        <v>0.17647058823529413</v>
      </c>
      <c r="I26" s="4">
        <f t="shared" si="7"/>
        <v>5.8823529411764705E-2</v>
      </c>
      <c r="J26" s="4">
        <f t="shared" si="7"/>
        <v>0</v>
      </c>
      <c r="K26" s="4">
        <f t="shared" si="7"/>
        <v>0</v>
      </c>
      <c r="L26" s="4">
        <f t="shared" si="7"/>
        <v>0</v>
      </c>
      <c r="M26" s="4">
        <f t="shared" si="7"/>
        <v>5.8823529411764705E-2</v>
      </c>
      <c r="N26" s="2"/>
    </row>
    <row r="27" spans="1:14" ht="15.6">
      <c r="A27" s="15" t="s">
        <v>29</v>
      </c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</row>
    <row r="28" spans="1:14" ht="15.6">
      <c r="A28" s="2" t="s">
        <v>15</v>
      </c>
      <c r="B28" s="13">
        <f>[10]Alberta!J19</f>
        <v>6</v>
      </c>
      <c r="C28" s="13">
        <f>[10]Alberta!K19</f>
        <v>2</v>
      </c>
      <c r="D28" s="13">
        <f>[10]Alberta!L19</f>
        <v>1</v>
      </c>
      <c r="E28" s="13">
        <f>[10]Alberta!M19</f>
        <v>3</v>
      </c>
      <c r="F28" s="13">
        <f>[10]Alberta!N19</f>
        <v>1</v>
      </c>
      <c r="G28" s="13">
        <f>[10]Alberta!O19</f>
        <v>1</v>
      </c>
      <c r="H28" s="13">
        <f>[10]Alberta!P19</f>
        <v>2</v>
      </c>
      <c r="I28" s="13">
        <f>[10]Alberta!Q19</f>
        <v>1</v>
      </c>
      <c r="J28" s="13">
        <f>[10]Alberta!R19</f>
        <v>0</v>
      </c>
      <c r="K28" s="13">
        <f>[10]Alberta!S19</f>
        <v>0</v>
      </c>
      <c r="L28" s="13">
        <f>[10]Alberta!T19</f>
        <v>0</v>
      </c>
      <c r="M28" s="13">
        <f>[10]Alberta!U19</f>
        <v>0</v>
      </c>
      <c r="N28" s="2">
        <f>SUM(B28:M28)</f>
        <v>17</v>
      </c>
    </row>
    <row r="29" spans="1:14" ht="15.6">
      <c r="A29" s="2" t="s">
        <v>16</v>
      </c>
      <c r="B29" s="4">
        <f t="shared" ref="B29:M29" si="8">B28/$N28</f>
        <v>0.35294117647058826</v>
      </c>
      <c r="C29" s="4">
        <f t="shared" si="8"/>
        <v>0.11764705882352941</v>
      </c>
      <c r="D29" s="4">
        <f t="shared" si="8"/>
        <v>5.8823529411764705E-2</v>
      </c>
      <c r="E29" s="4">
        <f t="shared" si="8"/>
        <v>0.17647058823529413</v>
      </c>
      <c r="F29" s="4">
        <f t="shared" si="8"/>
        <v>5.8823529411764705E-2</v>
      </c>
      <c r="G29" s="4">
        <f t="shared" si="8"/>
        <v>5.8823529411764705E-2</v>
      </c>
      <c r="H29" s="4">
        <f t="shared" si="8"/>
        <v>0.11764705882352941</v>
      </c>
      <c r="I29" s="4">
        <f t="shared" si="8"/>
        <v>5.8823529411764705E-2</v>
      </c>
      <c r="J29" s="4">
        <f t="shared" si="8"/>
        <v>0</v>
      </c>
      <c r="K29" s="4">
        <f t="shared" si="8"/>
        <v>0</v>
      </c>
      <c r="L29" s="4">
        <f t="shared" si="8"/>
        <v>0</v>
      </c>
      <c r="M29" s="4">
        <f t="shared" si="8"/>
        <v>0</v>
      </c>
      <c r="N29" s="2"/>
    </row>
    <row r="30" spans="1:14" ht="15.6">
      <c r="A30" s="15" t="s">
        <v>24</v>
      </c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</row>
    <row r="31" spans="1:14" ht="15.6">
      <c r="A31" s="2" t="s">
        <v>15</v>
      </c>
      <c r="B31" s="13">
        <f>'[10]British Columbia'!J24</f>
        <v>8</v>
      </c>
      <c r="C31" s="13">
        <f>'[10]British Columbia'!K24</f>
        <v>2</v>
      </c>
      <c r="D31" s="13">
        <f>'[10]British Columbia'!L24</f>
        <v>3</v>
      </c>
      <c r="E31" s="13">
        <f>'[10]British Columbia'!M24</f>
        <v>2</v>
      </c>
      <c r="F31" s="13">
        <f>'[10]British Columbia'!N24</f>
        <v>0</v>
      </c>
      <c r="G31" s="13">
        <f>'[10]British Columbia'!O24</f>
        <v>1</v>
      </c>
      <c r="H31" s="13">
        <f>'[10]British Columbia'!P24</f>
        <v>4</v>
      </c>
      <c r="I31" s="13">
        <f>'[10]British Columbia'!Q24</f>
        <v>0</v>
      </c>
      <c r="J31" s="13">
        <f>'[10]British Columbia'!R24</f>
        <v>0</v>
      </c>
      <c r="K31" s="13">
        <f>'[10]British Columbia'!S24</f>
        <v>1</v>
      </c>
      <c r="L31" s="13">
        <f>'[10]British Columbia'!T24</f>
        <v>0</v>
      </c>
      <c r="M31" s="13">
        <f>'[10]British Columbia'!U24</f>
        <v>1</v>
      </c>
      <c r="N31" s="2">
        <f>SUM(B31:M31)</f>
        <v>22</v>
      </c>
    </row>
    <row r="32" spans="1:14" ht="15.6">
      <c r="A32" s="2" t="s">
        <v>16</v>
      </c>
      <c r="B32" s="4">
        <f t="shared" ref="B32:M32" si="9">B31/$N31</f>
        <v>0.36363636363636365</v>
      </c>
      <c r="C32" s="4">
        <f t="shared" si="9"/>
        <v>9.0909090909090912E-2</v>
      </c>
      <c r="D32" s="4">
        <f t="shared" si="9"/>
        <v>0.13636363636363635</v>
      </c>
      <c r="E32" s="4">
        <f t="shared" si="9"/>
        <v>9.0909090909090912E-2</v>
      </c>
      <c r="F32" s="4">
        <f t="shared" si="9"/>
        <v>0</v>
      </c>
      <c r="G32" s="4">
        <f t="shared" si="9"/>
        <v>4.5454545454545456E-2</v>
      </c>
      <c r="H32" s="4">
        <f t="shared" si="9"/>
        <v>0.18181818181818182</v>
      </c>
      <c r="I32" s="4">
        <f t="shared" si="9"/>
        <v>0</v>
      </c>
      <c r="J32" s="4">
        <f t="shared" si="9"/>
        <v>0</v>
      </c>
      <c r="K32" s="4">
        <f t="shared" si="9"/>
        <v>4.5454545454545456E-2</v>
      </c>
      <c r="L32" s="4">
        <f t="shared" si="9"/>
        <v>0</v>
      </c>
      <c r="M32" s="4">
        <f t="shared" si="9"/>
        <v>4.5454545454545456E-2</v>
      </c>
      <c r="N32" s="2"/>
    </row>
    <row r="33" spans="1:14" ht="15.6">
      <c r="A33" s="5" t="s">
        <v>13</v>
      </c>
      <c r="B33" s="2">
        <f t="shared" ref="B33:M33" si="10">B4+B7+B10+B13+B16+B19+B22+B25+B28+B31</f>
        <v>88</v>
      </c>
      <c r="C33" s="2">
        <f t="shared" si="10"/>
        <v>16</v>
      </c>
      <c r="D33" s="2">
        <f t="shared" si="10"/>
        <v>25</v>
      </c>
      <c r="E33" s="2">
        <f t="shared" si="10"/>
        <v>27</v>
      </c>
      <c r="F33" s="2">
        <f t="shared" si="10"/>
        <v>22</v>
      </c>
      <c r="G33" s="2">
        <f t="shared" si="10"/>
        <v>13</v>
      </c>
      <c r="H33" s="2">
        <f t="shared" si="10"/>
        <v>18</v>
      </c>
      <c r="I33" s="2">
        <f t="shared" si="10"/>
        <v>6</v>
      </c>
      <c r="J33" s="2">
        <f t="shared" si="10"/>
        <v>14</v>
      </c>
      <c r="K33" s="2">
        <f t="shared" si="10"/>
        <v>5</v>
      </c>
      <c r="L33" s="2">
        <f t="shared" si="10"/>
        <v>7</v>
      </c>
      <c r="M33" s="2">
        <f t="shared" si="10"/>
        <v>23</v>
      </c>
      <c r="N33" s="2">
        <f>SUM(N4:N31)</f>
        <v>264</v>
      </c>
    </row>
    <row r="34" spans="1:14" ht="15.6">
      <c r="A34" s="5" t="s">
        <v>16</v>
      </c>
      <c r="B34" s="4">
        <f t="shared" ref="B34:N34" si="11">(B33/$N33)</f>
        <v>0.33333333333333331</v>
      </c>
      <c r="C34" s="4">
        <f t="shared" si="11"/>
        <v>6.0606060606060608E-2</v>
      </c>
      <c r="D34" s="4">
        <f t="shared" si="11"/>
        <v>9.4696969696969696E-2</v>
      </c>
      <c r="E34" s="4">
        <f t="shared" si="11"/>
        <v>0.10227272727272728</v>
      </c>
      <c r="F34" s="4">
        <f t="shared" si="11"/>
        <v>8.3333333333333329E-2</v>
      </c>
      <c r="G34" s="4">
        <f t="shared" si="11"/>
        <v>4.924242424242424E-2</v>
      </c>
      <c r="H34" s="4">
        <f t="shared" si="11"/>
        <v>6.8181818181818177E-2</v>
      </c>
      <c r="I34" s="4">
        <f t="shared" si="11"/>
        <v>2.2727272727272728E-2</v>
      </c>
      <c r="J34" s="4">
        <f t="shared" si="11"/>
        <v>5.3030303030303032E-2</v>
      </c>
      <c r="K34" s="4">
        <f t="shared" si="11"/>
        <v>1.893939393939394E-2</v>
      </c>
      <c r="L34" s="4">
        <f t="shared" si="11"/>
        <v>2.6515151515151516E-2</v>
      </c>
      <c r="M34" s="4">
        <f t="shared" si="11"/>
        <v>8.7121212121212127E-2</v>
      </c>
      <c r="N34" s="4">
        <f t="shared" si="11"/>
        <v>1</v>
      </c>
    </row>
  </sheetData>
  <mergeCells count="11">
    <mergeCell ref="A15:N15"/>
    <mergeCell ref="A1:N1"/>
    <mergeCell ref="B3:M3"/>
    <mergeCell ref="A6:N6"/>
    <mergeCell ref="A9:N9"/>
    <mergeCell ref="A12:N12"/>
    <mergeCell ref="A18:N18"/>
    <mergeCell ref="A21:N21"/>
    <mergeCell ref="A24:N24"/>
    <mergeCell ref="A27:N27"/>
    <mergeCell ref="A30:N30"/>
  </mergeCells>
  <pageMargins left="0.78749999999999998" right="0.78749999999999998" top="1.05277777777778" bottom="1.05277777777778" header="0.78749999999999998" footer="0.78749999999999998"/>
  <pageSetup orientation="portrait" horizontalDpi="300" verticalDpi="300"/>
  <headerFooter>
    <oddHeader>&amp;C&amp;"Times New Roman,Regular"&amp;12&amp;Kffffff&amp;A</oddHeader>
    <oddFooter>&amp;C&amp;"Times New Roman,Regular"&amp;12&amp;KffffffPage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1860s</vt:lpstr>
      <vt:lpstr>1870s</vt:lpstr>
      <vt:lpstr>1880s</vt:lpstr>
      <vt:lpstr>1890s</vt:lpstr>
      <vt:lpstr>1900s</vt:lpstr>
      <vt:lpstr>1910s</vt:lpstr>
      <vt:lpstr>1920s</vt:lpstr>
      <vt:lpstr>1930s</vt:lpstr>
      <vt:lpstr>1940s</vt:lpstr>
      <vt:lpstr>1950s</vt:lpstr>
    </vt:vector>
  </TitlesOfParts>
  <Company>Elections Canada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Bowden, James</dc:creator>
  <dc:description/>
  <cp:lastModifiedBy>James Bowden</cp:lastModifiedBy>
  <cp:revision>1</cp:revision>
  <dcterms:created xsi:type="dcterms:W3CDTF">2023-09-28T02:27:42Z</dcterms:created>
  <dcterms:modified xsi:type="dcterms:W3CDTF">2025-04-20T15:06:12Z</dcterms:modified>
  <dc:language>en-CA</dc:language>
</cp:coreProperties>
</file>