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H:\Work\Electoral Boundaries Readjustment\Mid-Term Redistricting in the US\"/>
    </mc:Choice>
  </mc:AlternateContent>
  <xr:revisionPtr revIDLastSave="0" documentId="13_ncr:1_{DD9C09F7-D7D0-4F1E-9316-FFCDE608C28C}" xr6:coauthVersionLast="47" xr6:coauthVersionMax="47" xr10:uidLastSave="{00000000-0000-0000-0000-000000000000}"/>
  <bookViews>
    <workbookView xWindow="26655" yWindow="0" windowWidth="25065" windowHeight="20985" xr2:uid="{1B482FE3-FBDD-4781-B39D-0EA90AD6F404}"/>
  </bookViews>
  <sheets>
    <sheet name="Census, 2020"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4" i="1" l="1"/>
  <c r="G5" i="1"/>
  <c r="G6" i="1"/>
  <c r="G7" i="1"/>
  <c r="G8" i="1"/>
  <c r="G9" i="1"/>
  <c r="G10" i="1"/>
  <c r="G11" i="1"/>
  <c r="G12" i="1"/>
  <c r="G13" i="1"/>
  <c r="G14" i="1"/>
  <c r="G15" i="1"/>
  <c r="G16" i="1"/>
  <c r="G17" i="1"/>
  <c r="G18" i="1"/>
  <c r="G19" i="1"/>
  <c r="G20" i="1"/>
  <c r="G21" i="1"/>
  <c r="G22" i="1"/>
  <c r="G23" i="1"/>
  <c r="G24" i="1"/>
  <c r="G25" i="1"/>
  <c r="G26" i="1"/>
  <c r="G27" i="1"/>
  <c r="G28" i="1"/>
  <c r="G29" i="1"/>
  <c r="G30" i="1"/>
  <c r="G31" i="1"/>
  <c r="G32" i="1"/>
  <c r="G33" i="1"/>
  <c r="G34" i="1"/>
  <c r="G35" i="1"/>
  <c r="G36" i="1"/>
  <c r="G37" i="1"/>
  <c r="G38" i="1"/>
  <c r="G39" i="1"/>
  <c r="G40" i="1"/>
  <c r="G41" i="1"/>
  <c r="G42" i="1"/>
  <c r="G43" i="1"/>
  <c r="G44" i="1"/>
  <c r="G45" i="1"/>
  <c r="G46" i="1"/>
  <c r="G47" i="1"/>
  <c r="G48" i="1"/>
  <c r="G49" i="1"/>
  <c r="G50" i="1"/>
  <c r="G51" i="1"/>
  <c r="G52" i="1"/>
  <c r="G3" i="1"/>
  <c r="F4" i="1"/>
  <c r="F5" i="1"/>
  <c r="F6" i="1"/>
  <c r="F7" i="1"/>
  <c r="F8" i="1"/>
  <c r="F9" i="1"/>
  <c r="F10" i="1"/>
  <c r="F11" i="1"/>
  <c r="F12" i="1"/>
  <c r="F13" i="1"/>
  <c r="F14" i="1"/>
  <c r="F15" i="1"/>
  <c r="F16" i="1"/>
  <c r="F17" i="1"/>
  <c r="F18" i="1"/>
  <c r="F19" i="1"/>
  <c r="F20" i="1"/>
  <c r="F21" i="1"/>
  <c r="F22" i="1"/>
  <c r="F23" i="1"/>
  <c r="F24" i="1"/>
  <c r="F25" i="1"/>
  <c r="F26" i="1"/>
  <c r="F27" i="1"/>
  <c r="F28" i="1"/>
  <c r="F29" i="1"/>
  <c r="F30" i="1"/>
  <c r="F31" i="1"/>
  <c r="F32" i="1"/>
  <c r="F33" i="1"/>
  <c r="F34" i="1"/>
  <c r="F35" i="1"/>
  <c r="F36" i="1"/>
  <c r="F37" i="1"/>
  <c r="F38" i="1"/>
  <c r="F39" i="1"/>
  <c r="F40" i="1"/>
  <c r="F41" i="1"/>
  <c r="F42" i="1"/>
  <c r="F43" i="1"/>
  <c r="F44" i="1"/>
  <c r="F45" i="1"/>
  <c r="F46" i="1"/>
  <c r="F47" i="1"/>
  <c r="F48" i="1"/>
  <c r="F49" i="1"/>
  <c r="F50" i="1"/>
  <c r="F51" i="1"/>
  <c r="F52" i="1"/>
  <c r="F3" i="1"/>
  <c r="D4" i="1"/>
  <c r="D5" i="1"/>
  <c r="D6" i="1"/>
  <c r="D7" i="1"/>
  <c r="D8" i="1"/>
  <c r="D9" i="1"/>
  <c r="D10" i="1"/>
  <c r="D11" i="1"/>
  <c r="D12" i="1"/>
  <c r="D13" i="1"/>
  <c r="D14" i="1"/>
  <c r="D15" i="1"/>
  <c r="D16" i="1"/>
  <c r="D17" i="1"/>
  <c r="D18" i="1"/>
  <c r="D19" i="1"/>
  <c r="D20" i="1"/>
  <c r="D21" i="1"/>
  <c r="D22" i="1"/>
  <c r="D23" i="1"/>
  <c r="D24" i="1"/>
  <c r="D25" i="1"/>
  <c r="D26" i="1"/>
  <c r="D27" i="1"/>
  <c r="D28" i="1"/>
  <c r="D29" i="1"/>
  <c r="D30" i="1"/>
  <c r="D31" i="1"/>
  <c r="D32" i="1"/>
  <c r="D33" i="1"/>
  <c r="D34" i="1"/>
  <c r="D35" i="1"/>
  <c r="D36" i="1"/>
  <c r="D37" i="1"/>
  <c r="D38" i="1"/>
  <c r="D39" i="1"/>
  <c r="D40" i="1"/>
  <c r="D41" i="1"/>
  <c r="D42" i="1"/>
  <c r="D43" i="1"/>
  <c r="D44" i="1"/>
  <c r="D45" i="1"/>
  <c r="D46" i="1"/>
  <c r="D47" i="1"/>
  <c r="D48" i="1"/>
  <c r="D49" i="1"/>
  <c r="D50" i="1"/>
  <c r="D51" i="1"/>
  <c r="D52" i="1"/>
  <c r="D3" i="1"/>
  <c r="E24" i="1" l="1"/>
  <c r="E42" i="1"/>
  <c r="E30" i="1"/>
  <c r="E6" i="1"/>
  <c r="E48" i="1"/>
  <c r="E12" i="1"/>
  <c r="E47" i="1"/>
  <c r="E35" i="1"/>
  <c r="E23" i="1"/>
  <c r="E34" i="1"/>
  <c r="E22" i="1"/>
  <c r="E10" i="1"/>
  <c r="E33" i="1"/>
  <c r="E9" i="1"/>
  <c r="E18" i="1"/>
  <c r="E41" i="1"/>
  <c r="E29" i="1"/>
  <c r="E5" i="1"/>
  <c r="D55" i="1"/>
  <c r="D56" i="1"/>
  <c r="D58" i="1"/>
  <c r="H47" i="1"/>
  <c r="E3" i="1"/>
  <c r="D57" i="1"/>
  <c r="H48" i="1"/>
  <c r="D60" i="1"/>
  <c r="D59" i="1"/>
  <c r="H50" i="1"/>
  <c r="H38" i="1"/>
  <c r="H26" i="1"/>
  <c r="H14" i="1"/>
  <c r="H25" i="1"/>
  <c r="H49" i="1"/>
  <c r="H13" i="1"/>
  <c r="H11" i="1"/>
  <c r="H32" i="1"/>
  <c r="H8" i="1"/>
  <c r="H7" i="1"/>
  <c r="H37" i="1"/>
  <c r="H36" i="1"/>
  <c r="H24" i="1"/>
  <c r="H12" i="1"/>
  <c r="H35" i="1"/>
  <c r="H23" i="1"/>
  <c r="H44" i="1"/>
  <c r="H20" i="1"/>
  <c r="H43" i="1"/>
  <c r="H31" i="1"/>
  <c r="H19" i="1"/>
  <c r="H46" i="1"/>
  <c r="H34" i="1"/>
  <c r="H22" i="1"/>
  <c r="H10" i="1"/>
  <c r="H45" i="1"/>
  <c r="H33" i="1"/>
  <c r="H21" i="1"/>
  <c r="H9" i="1"/>
  <c r="F53" i="1"/>
  <c r="H42" i="1"/>
  <c r="H6" i="1"/>
  <c r="G53" i="1"/>
  <c r="H53" i="1" s="1"/>
  <c r="H29" i="1"/>
  <c r="H17" i="1"/>
  <c r="H52" i="1"/>
  <c r="H40" i="1"/>
  <c r="H28" i="1"/>
  <c r="H16" i="1"/>
  <c r="H4" i="1"/>
  <c r="H30" i="1"/>
  <c r="H18" i="1"/>
  <c r="H41" i="1"/>
  <c r="H5" i="1"/>
  <c r="H51" i="1"/>
  <c r="H39" i="1"/>
  <c r="H27" i="1"/>
  <c r="H15" i="1"/>
  <c r="H3" i="1"/>
  <c r="D61" i="1" l="1"/>
  <c r="E31" i="1"/>
  <c r="E4" i="1"/>
  <c r="E13" i="1"/>
  <c r="E25" i="1"/>
  <c r="E37" i="1"/>
  <c r="E49" i="1"/>
  <c r="E14" i="1"/>
  <c r="E26" i="1"/>
  <c r="E38" i="1"/>
  <c r="E50" i="1"/>
  <c r="E7" i="1"/>
  <c r="E19" i="1"/>
  <c r="E43" i="1"/>
  <c r="E8" i="1"/>
  <c r="E20" i="1"/>
  <c r="E32" i="1"/>
  <c r="E44" i="1"/>
  <c r="E45" i="1"/>
  <c r="E15" i="1"/>
  <c r="E27" i="1"/>
  <c r="E39" i="1"/>
  <c r="E51" i="1"/>
  <c r="E16" i="1"/>
  <c r="E28" i="1"/>
  <c r="E40" i="1"/>
  <c r="E52" i="1"/>
  <c r="E11" i="1"/>
  <c r="E21" i="1"/>
  <c r="E17" i="1"/>
  <c r="E46" i="1"/>
  <c r="E36" i="1"/>
  <c r="H54" i="1"/>
</calcChain>
</file>

<file path=xl/sharedStrings.xml><?xml version="1.0" encoding="utf-8"?>
<sst xmlns="http://schemas.openxmlformats.org/spreadsheetml/2006/main" count="69" uniqueCount="69">
  <si>
    <t>Alabama</t>
  </si>
  <si>
    <t>Alaska</t>
  </si>
  <si>
    <t>Arizona</t>
  </si>
  <si>
    <t>Arkansas</t>
  </si>
  <si>
    <t>California</t>
  </si>
  <si>
    <t>Colorado</t>
  </si>
  <si>
    <t>Connecticut</t>
  </si>
  <si>
    <t>Delaware</t>
  </si>
  <si>
    <t>Florida</t>
  </si>
  <si>
    <t>Georgia</t>
  </si>
  <si>
    <t>Hawaii</t>
  </si>
  <si>
    <t>Idaho</t>
  </si>
  <si>
    <t>Illinois</t>
  </si>
  <si>
    <t>Indiana</t>
  </si>
  <si>
    <t>Iowa</t>
  </si>
  <si>
    <t>Kansas</t>
  </si>
  <si>
    <t>Kentucky</t>
  </si>
  <si>
    <t>Louisiana</t>
  </si>
  <si>
    <t>Maine</t>
  </si>
  <si>
    <t>Maryland</t>
  </si>
  <si>
    <t>Massachusetts</t>
  </si>
  <si>
    <t>Michigan</t>
  </si>
  <si>
    <t>Minnesota</t>
  </si>
  <si>
    <t>Mississippi</t>
  </si>
  <si>
    <t>Missouri</t>
  </si>
  <si>
    <t>Montana</t>
  </si>
  <si>
    <t>Nebraska</t>
  </si>
  <si>
    <t>Nevada</t>
  </si>
  <si>
    <t>New Hampshire</t>
  </si>
  <si>
    <t>New Jersey</t>
  </si>
  <si>
    <t>New Mexico</t>
  </si>
  <si>
    <t>New York</t>
  </si>
  <si>
    <t>North Carolina</t>
  </si>
  <si>
    <t>North Dakota</t>
  </si>
  <si>
    <t>Ohio</t>
  </si>
  <si>
    <t>Oklahoma</t>
  </si>
  <si>
    <t>Oregon</t>
  </si>
  <si>
    <t>Pennsylvania</t>
  </si>
  <si>
    <t>Rhode Island</t>
  </si>
  <si>
    <t>South Carolina</t>
  </si>
  <si>
    <t>South Dakota</t>
  </si>
  <si>
    <t>Tennessee</t>
  </si>
  <si>
    <t>Texas</t>
  </si>
  <si>
    <t>Utah</t>
  </si>
  <si>
    <t>Vermont</t>
  </si>
  <si>
    <t>Virginia</t>
  </si>
  <si>
    <t>Washington</t>
  </si>
  <si>
    <t>West Virginia</t>
  </si>
  <si>
    <t>Wisconsin</t>
  </si>
  <si>
    <t>Wyoming</t>
  </si>
  <si>
    <r>
      <rPr>
        <sz val="12"/>
        <color theme="0"/>
        <rFont val="Times New Roman"/>
        <family val="1"/>
      </rPr>
      <t>Footnotes:</t>
    </r>
    <r>
      <rPr>
        <sz val="12"/>
        <rFont val="Times New Roman"/>
        <family val="1"/>
      </rPr>
      <t xml:space="preserve">
</t>
    </r>
    <r>
      <rPr>
        <vertAlign val="superscript"/>
        <sz val="12"/>
        <rFont val="Times New Roman"/>
        <family val="1"/>
      </rPr>
      <t xml:space="preserve">     1 </t>
    </r>
    <r>
      <rPr>
        <sz val="12"/>
        <rFont val="Times New Roman"/>
        <family val="1"/>
      </rPr>
      <t xml:space="preserve">Includes the resident population for the 50 states, as ascertained by the Twenty-Fourth Decennial Census under Title 13, United States Code, and counts of U.S. military and federal civilian employees living overseas (and their dependents living with them overseas) allocated to their home state, as reported by the employing federal agencies. The apportionment population excludes the population of the District of Columbia. The counts of overseas personnel (and dependents) are used for apportionment purposes only. 
     </t>
    </r>
    <r>
      <rPr>
        <vertAlign val="superscript"/>
        <sz val="12"/>
        <rFont val="Times New Roman"/>
        <family val="1"/>
      </rPr>
      <t>2</t>
    </r>
    <r>
      <rPr>
        <sz val="12"/>
        <rFont val="Times New Roman"/>
        <family val="1"/>
      </rPr>
      <t xml:space="preserve"> The U.S. Census Bureau prepared these calculations using the existing size of the U.S. House of Representatives (435 members) and the Method of Equal Proportions, as provided for in Title 2, United States Code, Sections 2a and 2b.</t>
    </r>
  </si>
  <si>
    <t>State</t>
  </si>
  <si>
    <t>Apportionment Population (1 April 2020)</t>
  </si>
  <si>
    <t xml:space="preserve">Share of Representatives </t>
  </si>
  <si>
    <t>Difference (Absolute Value)</t>
  </si>
  <si>
    <t>Malapportionment on the Loosemore-Hanby Index</t>
  </si>
  <si>
    <r>
      <t>Number of Representatives under the Census of 2020</t>
    </r>
    <r>
      <rPr>
        <b/>
        <vertAlign val="superscript"/>
        <sz val="12"/>
        <rFont val="Times New Roman"/>
        <family val="1"/>
      </rPr>
      <t>2</t>
    </r>
  </si>
  <si>
    <t>U.S. Department of Commernce. U.S. Census Bureau: Table 1. APPORTIONMENT POPULATION AND NUMBER OF REPRESENTATIVES BY STATE: 2020 CENSUS</t>
  </si>
  <si>
    <t>Mean</t>
  </si>
  <si>
    <t>Median</t>
  </si>
  <si>
    <t>Minimum</t>
  </si>
  <si>
    <t>Maximum</t>
  </si>
  <si>
    <t>Spread (Max &amp; Min)</t>
  </si>
  <si>
    <t>Spread (Max &amp; Mean)</t>
  </si>
  <si>
    <t>Spread (Min &amp; Mean)</t>
  </si>
  <si>
    <t>Number of People per Representative</t>
  </si>
  <si>
    <t>Difference from the Mean of the 50 States</t>
  </si>
  <si>
    <r>
      <t>Total Apportionment Population</t>
    </r>
    <r>
      <rPr>
        <vertAlign val="superscript"/>
        <sz val="12"/>
        <rFont val="Times New Roman"/>
        <family val="1"/>
      </rPr>
      <t>1</t>
    </r>
  </si>
  <si>
    <t>Share of the  Population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</si>
</sst>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5" formatCode="_-* #,##0_-;\-* #,##0_-;_-* &quot;-&quot;??_-;_-@_-"/>
  </numFmts>
  <fonts count="11" x14ac:knownFonts="1">
    <font>
      <sz val="10"/>
      <name val="Arial"/>
    </font>
    <font>
      <sz val="10"/>
      <name val="Arial"/>
    </font>
    <font>
      <sz val="12"/>
      <name val="Times New Roman"/>
      <family val="1"/>
    </font>
    <font>
      <vertAlign val="superscript"/>
      <sz val="12"/>
      <name val="Times New Roman"/>
      <family val="1"/>
    </font>
    <font>
      <sz val="12"/>
      <color theme="0"/>
      <name val="Times New Roman"/>
      <family val="1"/>
    </font>
    <font>
      <b/>
      <sz val="12"/>
      <name val="Times New Roman"/>
      <family val="1"/>
    </font>
    <font>
      <b/>
      <vertAlign val="superscript"/>
      <sz val="12"/>
      <name val="Times New Roman"/>
      <family val="1"/>
    </font>
    <font>
      <b/>
      <sz val="14"/>
      <name val="Times New Roman"/>
      <family val="1"/>
    </font>
    <font>
      <b/>
      <sz val="14"/>
      <name val="Arial"/>
      <family val="2"/>
    </font>
    <font>
      <sz val="14"/>
      <name val="Times New Roman"/>
      <family val="1"/>
    </font>
    <font>
      <sz val="12"/>
      <color theme="1"/>
      <name val="Times New Roman"/>
      <family val="1"/>
      <charset val="1"/>
    </font>
  </fonts>
  <fills count="3">
    <fill>
      <patternFill patternType="none"/>
    </fill>
    <fill>
      <patternFill patternType="gray125"/>
    </fill>
    <fill>
      <patternFill patternType="solid">
        <fgColor theme="9" tint="0.59999389629810485"/>
        <bgColor indexed="64"/>
      </patternFill>
    </fill>
  </fills>
  <borders count="1">
    <border>
      <left/>
      <right/>
      <top/>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18">
    <xf numFmtId="0" fontId="0" fillId="0" borderId="0" xfId="0"/>
    <xf numFmtId="0" fontId="2" fillId="0" borderId="0" xfId="0" applyFont="1"/>
    <xf numFmtId="3" fontId="2" fillId="0" borderId="0" xfId="0" applyNumberFormat="1" applyFont="1"/>
    <xf numFmtId="165" fontId="2" fillId="0" borderId="0" xfId="1" applyNumberFormat="1" applyFont="1"/>
    <xf numFmtId="0" fontId="2" fillId="0" borderId="0" xfId="0" applyFont="1" applyAlignment="1">
      <alignment horizontal="left" vertical="top" wrapText="1"/>
    </xf>
    <xf numFmtId="0" fontId="0" fillId="0" borderId="0" xfId="0" applyAlignment="1">
      <alignment vertical="top" wrapText="1"/>
    </xf>
    <xf numFmtId="10" fontId="2" fillId="0" borderId="0" xfId="2" applyNumberFormat="1" applyFont="1"/>
    <xf numFmtId="10" fontId="2" fillId="0" borderId="0" xfId="0" applyNumberFormat="1" applyFont="1"/>
    <xf numFmtId="10" fontId="5" fillId="2" borderId="0" xfId="2" applyNumberFormat="1" applyFont="1" applyFill="1"/>
    <xf numFmtId="0" fontId="5" fillId="0" borderId="0" xfId="0" applyFont="1" applyAlignment="1">
      <alignment horizontal="center"/>
    </xf>
    <xf numFmtId="0" fontId="5" fillId="0" borderId="0" xfId="0" applyFont="1" applyAlignment="1">
      <alignment horizontal="center" wrapText="1"/>
    </xf>
    <xf numFmtId="0" fontId="5" fillId="0" borderId="0" xfId="0" applyFont="1"/>
    <xf numFmtId="0" fontId="7" fillId="0" borderId="0" xfId="0" applyFont="1" applyAlignment="1">
      <alignment horizontal="center" vertical="top" wrapText="1"/>
    </xf>
    <xf numFmtId="0" fontId="7" fillId="0" borderId="0" xfId="0" applyFont="1" applyAlignment="1">
      <alignment horizontal="center" wrapText="1"/>
    </xf>
    <xf numFmtId="0" fontId="8" fillId="0" borderId="0" xfId="0" applyFont="1" applyAlignment="1">
      <alignment horizontal="center" wrapText="1"/>
    </xf>
    <xf numFmtId="0" fontId="9" fillId="0" borderId="0" xfId="0" applyFont="1"/>
    <xf numFmtId="0" fontId="10" fillId="0" borderId="0" xfId="0" applyFont="1"/>
    <xf numFmtId="165" fontId="2" fillId="0" borderId="0" xfId="0" applyNumberFormat="1" applyFont="1"/>
  </cellXfs>
  <cellStyles count="3">
    <cellStyle name="Comma" xfId="1" builtinId="3"/>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BEDD50-F773-46B4-9176-0BB2D6253621}">
  <sheetPr>
    <pageSetUpPr fitToPage="1"/>
  </sheetPr>
  <dimension ref="A1:H62"/>
  <sheetViews>
    <sheetView tabSelected="1" zoomScaleNormal="100" workbookViewId="0">
      <pane xSplit="1" ySplit="2" topLeftCell="B3" activePane="bottomRight" state="frozen"/>
      <selection pane="topRight" activeCell="B1" sqref="B1"/>
      <selection pane="bottomLeft" activeCell="A5" sqref="A5"/>
      <selection pane="bottomRight" activeCell="A66" sqref="A66"/>
    </sheetView>
  </sheetViews>
  <sheetFormatPr defaultColWidth="33.5703125" defaultRowHeight="15.75" x14ac:dyDescent="0.25"/>
  <cols>
    <col min="1" max="1" width="46.140625" style="1" customWidth="1"/>
    <col min="2" max="2" width="40.28515625" style="1" bestFit="1" customWidth="1"/>
    <col min="3" max="3" width="54.85546875" style="1" customWidth="1"/>
    <col min="4" max="4" width="38.140625" style="1" bestFit="1" customWidth="1"/>
    <col min="5" max="5" width="41.5703125" style="1" bestFit="1" customWidth="1"/>
    <col min="6" max="6" width="24.140625" style="1" bestFit="1" customWidth="1"/>
    <col min="7" max="7" width="26.42578125" style="1" bestFit="1" customWidth="1"/>
    <col min="8" max="8" width="28.28515625" style="1" bestFit="1" customWidth="1"/>
    <col min="9" max="16384" width="33.5703125" style="1"/>
  </cols>
  <sheetData>
    <row r="1" spans="1:8" s="15" customFormat="1" ht="18.75" x14ac:dyDescent="0.3">
      <c r="A1" s="12" t="s">
        <v>57</v>
      </c>
      <c r="B1" s="13"/>
      <c r="C1" s="13"/>
      <c r="D1" s="14"/>
      <c r="E1" s="14"/>
      <c r="F1" s="14"/>
      <c r="G1" s="14"/>
      <c r="H1" s="14"/>
    </row>
    <row r="2" spans="1:8" ht="18.75" x14ac:dyDescent="0.25">
      <c r="A2" s="9" t="s">
        <v>51</v>
      </c>
      <c r="B2" s="10" t="s">
        <v>52</v>
      </c>
      <c r="C2" s="10" t="s">
        <v>56</v>
      </c>
      <c r="D2" s="11" t="s">
        <v>65</v>
      </c>
      <c r="E2" s="11" t="s">
        <v>66</v>
      </c>
      <c r="F2" s="11" t="s">
        <v>68</v>
      </c>
      <c r="G2" s="11" t="s">
        <v>53</v>
      </c>
      <c r="H2" s="11" t="s">
        <v>54</v>
      </c>
    </row>
    <row r="3" spans="1:8" x14ac:dyDescent="0.25">
      <c r="A3" s="1" t="s">
        <v>0</v>
      </c>
      <c r="B3" s="2">
        <v>5030053</v>
      </c>
      <c r="C3" s="1">
        <v>7</v>
      </c>
      <c r="D3" s="3">
        <f>B3/C3</f>
        <v>718579</v>
      </c>
      <c r="E3" s="3">
        <f>D3-D$55</f>
        <v>-34110.314467464574</v>
      </c>
      <c r="F3" s="6">
        <f>B3/B$53</f>
        <v>1.5191558062214748E-2</v>
      </c>
      <c r="G3" s="6">
        <f>C3/C$53</f>
        <v>1.6091954022988506E-2</v>
      </c>
      <c r="H3" s="6">
        <f>ABS(G3-F3)</f>
        <v>9.0039596077375744E-4</v>
      </c>
    </row>
    <row r="4" spans="1:8" x14ac:dyDescent="0.25">
      <c r="A4" s="1" t="s">
        <v>1</v>
      </c>
      <c r="B4" s="2">
        <v>736081</v>
      </c>
      <c r="C4" s="1">
        <v>1</v>
      </c>
      <c r="D4" s="3">
        <f t="shared" ref="D4:D52" si="0">B4/C4</f>
        <v>736081</v>
      </c>
      <c r="E4" s="3">
        <f>D4-D$55</f>
        <v>-16608.314467464574</v>
      </c>
      <c r="F4" s="6">
        <f t="shared" ref="F4:F52" si="1">B4/B$53</f>
        <v>2.2230813969540868E-3</v>
      </c>
      <c r="G4" s="6">
        <f t="shared" ref="G4:G52" si="2">C4/C$53</f>
        <v>2.2988505747126436E-3</v>
      </c>
      <c r="H4" s="6">
        <f t="shared" ref="H4:H53" si="3">ABS(G4-F4)</f>
        <v>7.5769177758556842E-5</v>
      </c>
    </row>
    <row r="5" spans="1:8" x14ac:dyDescent="0.25">
      <c r="A5" s="1" t="s">
        <v>2</v>
      </c>
      <c r="B5" s="2">
        <v>7158923</v>
      </c>
      <c r="C5" s="1">
        <v>9</v>
      </c>
      <c r="D5" s="3">
        <f t="shared" si="0"/>
        <v>795435.88888888888</v>
      </c>
      <c r="E5" s="3">
        <f>D5-D$55</f>
        <v>42746.574421424302</v>
      </c>
      <c r="F5" s="6">
        <f t="shared" si="1"/>
        <v>2.16210832007982E-2</v>
      </c>
      <c r="G5" s="6">
        <f t="shared" si="2"/>
        <v>2.0689655172413793E-2</v>
      </c>
      <c r="H5" s="6">
        <f t="shared" si="3"/>
        <v>9.3142802838440744E-4</v>
      </c>
    </row>
    <row r="6" spans="1:8" x14ac:dyDescent="0.25">
      <c r="A6" s="1" t="s">
        <v>3</v>
      </c>
      <c r="B6" s="2">
        <v>3013756</v>
      </c>
      <c r="C6" s="1">
        <v>4</v>
      </c>
      <c r="D6" s="3">
        <f t="shared" si="0"/>
        <v>753439</v>
      </c>
      <c r="E6" s="3">
        <f>D6-D$55</f>
        <v>749.68553253542632</v>
      </c>
      <c r="F6" s="6">
        <f t="shared" si="1"/>
        <v>9.1020212429865199E-3</v>
      </c>
      <c r="G6" s="6">
        <f t="shared" si="2"/>
        <v>9.1954022988505746E-3</v>
      </c>
      <c r="H6" s="6">
        <f t="shared" si="3"/>
        <v>9.3381055864054721E-5</v>
      </c>
    </row>
    <row r="7" spans="1:8" x14ac:dyDescent="0.25">
      <c r="A7" s="1" t="s">
        <v>4</v>
      </c>
      <c r="B7" s="2">
        <v>39576757</v>
      </c>
      <c r="C7" s="1">
        <v>52</v>
      </c>
      <c r="D7" s="3">
        <f t="shared" si="0"/>
        <v>761091.48076923075</v>
      </c>
      <c r="E7" s="3">
        <f>D7-D$55</f>
        <v>8402.1663017661776</v>
      </c>
      <c r="F7" s="6">
        <f t="shared" si="1"/>
        <v>0.11952808486901907</v>
      </c>
      <c r="G7" s="6">
        <f t="shared" si="2"/>
        <v>0.11954022988505747</v>
      </c>
      <c r="H7" s="6">
        <f t="shared" si="3"/>
        <v>1.2145016038397904E-5</v>
      </c>
    </row>
    <row r="8" spans="1:8" x14ac:dyDescent="0.25">
      <c r="A8" s="1" t="s">
        <v>5</v>
      </c>
      <c r="B8" s="2">
        <v>5782171</v>
      </c>
      <c r="C8" s="1">
        <v>8</v>
      </c>
      <c r="D8" s="3">
        <f t="shared" si="0"/>
        <v>722771.375</v>
      </c>
      <c r="E8" s="3">
        <f>D8-D$55</f>
        <v>-29917.939467464574</v>
      </c>
      <c r="F8" s="6">
        <f t="shared" si="1"/>
        <v>1.746307374338885E-2</v>
      </c>
      <c r="G8" s="6">
        <f t="shared" si="2"/>
        <v>1.8390804597701149E-2</v>
      </c>
      <c r="H8" s="6">
        <f t="shared" si="3"/>
        <v>9.277308543122996E-4</v>
      </c>
    </row>
    <row r="9" spans="1:8" x14ac:dyDescent="0.25">
      <c r="A9" s="1" t="s">
        <v>6</v>
      </c>
      <c r="B9" s="2">
        <v>3608298</v>
      </c>
      <c r="C9" s="1">
        <v>5</v>
      </c>
      <c r="D9" s="3">
        <f t="shared" si="0"/>
        <v>721659.6</v>
      </c>
      <c r="E9" s="3">
        <f>D9-D$55</f>
        <v>-31029.714467464597</v>
      </c>
      <c r="F9" s="6">
        <f t="shared" si="1"/>
        <v>1.0897632405219857E-2</v>
      </c>
      <c r="G9" s="6">
        <f t="shared" si="2"/>
        <v>1.1494252873563218E-2</v>
      </c>
      <c r="H9" s="6">
        <f t="shared" si="3"/>
        <v>5.9662046834336145E-4</v>
      </c>
    </row>
    <row r="10" spans="1:8" x14ac:dyDescent="0.25">
      <c r="A10" s="1" t="s">
        <v>7</v>
      </c>
      <c r="B10" s="2">
        <v>990837</v>
      </c>
      <c r="C10" s="1">
        <v>1</v>
      </c>
      <c r="D10" s="3">
        <f t="shared" si="0"/>
        <v>990837</v>
      </c>
      <c r="E10" s="3">
        <f>D10-D$55</f>
        <v>238147.68553253543</v>
      </c>
      <c r="F10" s="6">
        <f t="shared" si="1"/>
        <v>2.9924849331986513E-3</v>
      </c>
      <c r="G10" s="6">
        <f t="shared" si="2"/>
        <v>2.2988505747126436E-3</v>
      </c>
      <c r="H10" s="6">
        <f t="shared" si="3"/>
        <v>6.9363435848600764E-4</v>
      </c>
    </row>
    <row r="11" spans="1:8" x14ac:dyDescent="0.25">
      <c r="A11" s="1" t="s">
        <v>8</v>
      </c>
      <c r="B11" s="2">
        <v>21570527</v>
      </c>
      <c r="C11" s="1">
        <v>28</v>
      </c>
      <c r="D11" s="3">
        <f t="shared" si="0"/>
        <v>770375.96428571432</v>
      </c>
      <c r="E11" s="3">
        <f>D11-D$55</f>
        <v>17686.649818249745</v>
      </c>
      <c r="F11" s="6">
        <f t="shared" si="1"/>
        <v>6.5146413636808786E-2</v>
      </c>
      <c r="G11" s="6">
        <f t="shared" si="2"/>
        <v>6.4367816091954022E-2</v>
      </c>
      <c r="H11" s="6">
        <f t="shared" si="3"/>
        <v>7.785975448547644E-4</v>
      </c>
    </row>
    <row r="12" spans="1:8" x14ac:dyDescent="0.25">
      <c r="A12" s="1" t="s">
        <v>9</v>
      </c>
      <c r="B12" s="2">
        <v>10725274</v>
      </c>
      <c r="C12" s="1">
        <v>14</v>
      </c>
      <c r="D12" s="3">
        <f t="shared" si="0"/>
        <v>766091</v>
      </c>
      <c r="E12" s="3">
        <f>D12-D$55</f>
        <v>13401.685532535426</v>
      </c>
      <c r="F12" s="6">
        <f t="shared" si="1"/>
        <v>3.239202901125738E-2</v>
      </c>
      <c r="G12" s="6">
        <f t="shared" si="2"/>
        <v>3.2183908045977011E-2</v>
      </c>
      <c r="H12" s="6">
        <f t="shared" si="3"/>
        <v>2.0812096528036866E-4</v>
      </c>
    </row>
    <row r="13" spans="1:8" x14ac:dyDescent="0.25">
      <c r="A13" s="1" t="s">
        <v>10</v>
      </c>
      <c r="B13" s="2">
        <v>1460137</v>
      </c>
      <c r="C13" s="1">
        <v>2</v>
      </c>
      <c r="D13" s="3">
        <f t="shared" si="0"/>
        <v>730068.5</v>
      </c>
      <c r="E13" s="3">
        <f>D13-D$55</f>
        <v>-22620.814467464574</v>
      </c>
      <c r="F13" s="6">
        <f t="shared" si="1"/>
        <v>4.4098453861794408E-3</v>
      </c>
      <c r="G13" s="6">
        <f t="shared" si="2"/>
        <v>4.5977011494252873E-3</v>
      </c>
      <c r="H13" s="6">
        <f t="shared" si="3"/>
        <v>1.8785576324584653E-4</v>
      </c>
    </row>
    <row r="14" spans="1:8" x14ac:dyDescent="0.25">
      <c r="A14" s="1" t="s">
        <v>11</v>
      </c>
      <c r="B14" s="2">
        <v>1841377</v>
      </c>
      <c r="C14" s="1">
        <v>2</v>
      </c>
      <c r="D14" s="3">
        <f t="shared" si="0"/>
        <v>920688.5</v>
      </c>
      <c r="E14" s="3">
        <f>D14-D$55</f>
        <v>167999.18553253543</v>
      </c>
      <c r="F14" s="6">
        <f t="shared" si="1"/>
        <v>5.5612506687159769E-3</v>
      </c>
      <c r="G14" s="6">
        <f t="shared" si="2"/>
        <v>4.5977011494252873E-3</v>
      </c>
      <c r="H14" s="6">
        <f t="shared" si="3"/>
        <v>9.6354951929068962E-4</v>
      </c>
    </row>
    <row r="15" spans="1:8" x14ac:dyDescent="0.25">
      <c r="A15" s="1" t="s">
        <v>12</v>
      </c>
      <c r="B15" s="2">
        <v>12822739</v>
      </c>
      <c r="C15" s="1">
        <v>17</v>
      </c>
      <c r="D15" s="3">
        <f t="shared" si="0"/>
        <v>754278.76470588241</v>
      </c>
      <c r="E15" s="3">
        <f>D15-D$55</f>
        <v>1589.450238417834</v>
      </c>
      <c r="F15" s="6">
        <f t="shared" si="1"/>
        <v>3.8726706067535567E-2</v>
      </c>
      <c r="G15" s="6">
        <f t="shared" si="2"/>
        <v>3.9080459770114942E-2</v>
      </c>
      <c r="H15" s="6">
        <f t="shared" si="3"/>
        <v>3.5375370257937494E-4</v>
      </c>
    </row>
    <row r="16" spans="1:8" x14ac:dyDescent="0.25">
      <c r="A16" s="1" t="s">
        <v>13</v>
      </c>
      <c r="B16" s="2">
        <v>6790280</v>
      </c>
      <c r="C16" s="1">
        <v>9</v>
      </c>
      <c r="D16" s="3">
        <f t="shared" si="0"/>
        <v>754475.5555555555</v>
      </c>
      <c r="E16" s="3">
        <f>D16-D$55</f>
        <v>1786.2410880909301</v>
      </c>
      <c r="F16" s="6">
        <f t="shared" si="1"/>
        <v>2.0507722856736414E-2</v>
      </c>
      <c r="G16" s="6">
        <f t="shared" si="2"/>
        <v>2.0689655172413793E-2</v>
      </c>
      <c r="H16" s="6">
        <f t="shared" si="3"/>
        <v>1.819323156773793E-4</v>
      </c>
    </row>
    <row r="17" spans="1:8" x14ac:dyDescent="0.25">
      <c r="A17" s="1" t="s">
        <v>14</v>
      </c>
      <c r="B17" s="2">
        <v>3192406</v>
      </c>
      <c r="C17" s="1">
        <v>4</v>
      </c>
      <c r="D17" s="3">
        <f t="shared" si="0"/>
        <v>798101.5</v>
      </c>
      <c r="E17" s="3">
        <f>D17-D$55</f>
        <v>45412.185532535426</v>
      </c>
      <c r="F17" s="6">
        <f t="shared" si="1"/>
        <v>9.6415725852516346E-3</v>
      </c>
      <c r="G17" s="6">
        <f t="shared" si="2"/>
        <v>9.1954022988505746E-3</v>
      </c>
      <c r="H17" s="6">
        <f t="shared" si="3"/>
        <v>4.4617028640106006E-4</v>
      </c>
    </row>
    <row r="18" spans="1:8" x14ac:dyDescent="0.25">
      <c r="A18" s="1" t="s">
        <v>15</v>
      </c>
      <c r="B18" s="2">
        <v>2940865</v>
      </c>
      <c r="C18" s="1">
        <v>4</v>
      </c>
      <c r="D18" s="3">
        <f t="shared" si="0"/>
        <v>735216.25</v>
      </c>
      <c r="E18" s="3">
        <f>D18-D$55</f>
        <v>-17473.064467464574</v>
      </c>
      <c r="F18" s="6">
        <f t="shared" si="1"/>
        <v>8.8818788590567885E-3</v>
      </c>
      <c r="G18" s="6">
        <f t="shared" si="2"/>
        <v>9.1954022988505746E-3</v>
      </c>
      <c r="H18" s="6">
        <f t="shared" si="3"/>
        <v>3.1352343979378604E-4</v>
      </c>
    </row>
    <row r="19" spans="1:8" x14ac:dyDescent="0.25">
      <c r="A19" s="1" t="s">
        <v>16</v>
      </c>
      <c r="B19" s="2">
        <v>4509342</v>
      </c>
      <c r="C19" s="1">
        <v>6</v>
      </c>
      <c r="D19" s="3">
        <f t="shared" si="0"/>
        <v>751557</v>
      </c>
      <c r="E19" s="3">
        <f>D19-D$55</f>
        <v>-1132.3144674645737</v>
      </c>
      <c r="F19" s="6">
        <f t="shared" si="1"/>
        <v>1.361892823303921E-2</v>
      </c>
      <c r="G19" s="6">
        <f t="shared" si="2"/>
        <v>1.3793103448275862E-2</v>
      </c>
      <c r="H19" s="6">
        <f t="shared" si="3"/>
        <v>1.7417521523665179E-4</v>
      </c>
    </row>
    <row r="20" spans="1:8" x14ac:dyDescent="0.25">
      <c r="A20" s="1" t="s">
        <v>17</v>
      </c>
      <c r="B20" s="2">
        <v>4661468</v>
      </c>
      <c r="C20" s="1">
        <v>6</v>
      </c>
      <c r="D20" s="3">
        <f t="shared" si="0"/>
        <v>776911.33333333337</v>
      </c>
      <c r="E20" s="3">
        <f>D20-D$55</f>
        <v>24222.018865868798</v>
      </c>
      <c r="F20" s="6">
        <f t="shared" si="1"/>
        <v>1.4078372887354479E-2</v>
      </c>
      <c r="G20" s="6">
        <f t="shared" si="2"/>
        <v>1.3793103448275862E-2</v>
      </c>
      <c r="H20" s="6">
        <f t="shared" si="3"/>
        <v>2.8526943907861667E-4</v>
      </c>
    </row>
    <row r="21" spans="1:8" x14ac:dyDescent="0.25">
      <c r="A21" s="1" t="s">
        <v>18</v>
      </c>
      <c r="B21" s="2">
        <v>1363582</v>
      </c>
      <c r="C21" s="1">
        <v>2</v>
      </c>
      <c r="D21" s="3">
        <f t="shared" si="0"/>
        <v>681791</v>
      </c>
      <c r="E21" s="3">
        <f>D21-D$55</f>
        <v>-70898.314467464574</v>
      </c>
      <c r="F21" s="6">
        <f t="shared" si="1"/>
        <v>4.1182339680299416E-3</v>
      </c>
      <c r="G21" s="6">
        <f t="shared" si="2"/>
        <v>4.5977011494252873E-3</v>
      </c>
      <c r="H21" s="6">
        <f t="shared" si="3"/>
        <v>4.7946718139534571E-4</v>
      </c>
    </row>
    <row r="22" spans="1:8" x14ac:dyDescent="0.25">
      <c r="A22" s="1" t="s">
        <v>19</v>
      </c>
      <c r="B22" s="2">
        <v>6185278</v>
      </c>
      <c r="C22" s="1">
        <v>8</v>
      </c>
      <c r="D22" s="3">
        <f t="shared" si="0"/>
        <v>773159.75</v>
      </c>
      <c r="E22" s="3">
        <f>D22-D$55</f>
        <v>20470.435532535426</v>
      </c>
      <c r="F22" s="6">
        <f t="shared" si="1"/>
        <v>1.868052083505671E-2</v>
      </c>
      <c r="G22" s="6">
        <f t="shared" si="2"/>
        <v>1.8390804597701149E-2</v>
      </c>
      <c r="H22" s="6">
        <f t="shared" si="3"/>
        <v>2.8971623735556118E-4</v>
      </c>
    </row>
    <row r="23" spans="1:8" x14ac:dyDescent="0.25">
      <c r="A23" s="1" t="s">
        <v>20</v>
      </c>
      <c r="B23" s="2">
        <v>7033469</v>
      </c>
      <c r="C23" s="1">
        <v>9</v>
      </c>
      <c r="D23" s="3">
        <f t="shared" si="0"/>
        <v>781496.5555555555</v>
      </c>
      <c r="E23" s="3">
        <f>D23-D$55</f>
        <v>28807.24108809093</v>
      </c>
      <c r="F23" s="6">
        <f t="shared" si="1"/>
        <v>2.1242192217912518E-2</v>
      </c>
      <c r="G23" s="6">
        <f t="shared" si="2"/>
        <v>2.0689655172413793E-2</v>
      </c>
      <c r="H23" s="6">
        <f t="shared" si="3"/>
        <v>5.5253704549872509E-4</v>
      </c>
    </row>
    <row r="24" spans="1:8" x14ac:dyDescent="0.25">
      <c r="A24" s="1" t="s">
        <v>21</v>
      </c>
      <c r="B24" s="2">
        <v>10084442</v>
      </c>
      <c r="C24" s="1">
        <v>13</v>
      </c>
      <c r="D24" s="3">
        <f t="shared" si="0"/>
        <v>775726.30769230775</v>
      </c>
      <c r="E24" s="3">
        <f>D24-D$55</f>
        <v>23036.993224843172</v>
      </c>
      <c r="F24" s="6">
        <f t="shared" si="1"/>
        <v>3.0456614705259968E-2</v>
      </c>
      <c r="G24" s="6">
        <f t="shared" si="2"/>
        <v>2.9885057471264367E-2</v>
      </c>
      <c r="H24" s="6">
        <f t="shared" si="3"/>
        <v>5.7155723399560099E-4</v>
      </c>
    </row>
    <row r="25" spans="1:8" x14ac:dyDescent="0.25">
      <c r="A25" s="1" t="s">
        <v>22</v>
      </c>
      <c r="B25" s="2">
        <v>5709752</v>
      </c>
      <c r="C25" s="1">
        <v>8</v>
      </c>
      <c r="D25" s="3">
        <f t="shared" si="0"/>
        <v>713719</v>
      </c>
      <c r="E25" s="3">
        <f>D25-D$55</f>
        <v>-38970.314467464574</v>
      </c>
      <c r="F25" s="6">
        <f t="shared" si="1"/>
        <v>1.7244356874340446E-2</v>
      </c>
      <c r="G25" s="6">
        <f t="shared" si="2"/>
        <v>1.8390804597701149E-2</v>
      </c>
      <c r="H25" s="6">
        <f t="shared" si="3"/>
        <v>1.146447723360703E-3</v>
      </c>
    </row>
    <row r="26" spans="1:8" x14ac:dyDescent="0.25">
      <c r="A26" s="1" t="s">
        <v>23</v>
      </c>
      <c r="B26" s="2">
        <v>2963914</v>
      </c>
      <c r="C26" s="1">
        <v>4</v>
      </c>
      <c r="D26" s="3">
        <f t="shared" si="0"/>
        <v>740978.5</v>
      </c>
      <c r="E26" s="3">
        <f>D26-D$55</f>
        <v>-11710.814467464574</v>
      </c>
      <c r="F26" s="6">
        <f t="shared" si="1"/>
        <v>8.9514904957087253E-3</v>
      </c>
      <c r="G26" s="6">
        <f t="shared" si="2"/>
        <v>9.1954022988505746E-3</v>
      </c>
      <c r="H26" s="6">
        <f t="shared" si="3"/>
        <v>2.4391180314184933E-4</v>
      </c>
    </row>
    <row r="27" spans="1:8" x14ac:dyDescent="0.25">
      <c r="A27" s="1" t="s">
        <v>24</v>
      </c>
      <c r="B27" s="2">
        <v>6160281</v>
      </c>
      <c r="C27" s="1">
        <v>8</v>
      </c>
      <c r="D27" s="3">
        <f t="shared" si="0"/>
        <v>770035.125</v>
      </c>
      <c r="E27" s="3">
        <f>D27-D$55</f>
        <v>17345.810532535426</v>
      </c>
      <c r="F27" s="6">
        <f t="shared" si="1"/>
        <v>1.8605025929360652E-2</v>
      </c>
      <c r="G27" s="6">
        <f t="shared" si="2"/>
        <v>1.8390804597701149E-2</v>
      </c>
      <c r="H27" s="6">
        <f t="shared" si="3"/>
        <v>2.142213316595025E-4</v>
      </c>
    </row>
    <row r="28" spans="1:8" x14ac:dyDescent="0.25">
      <c r="A28" s="1" t="s">
        <v>25</v>
      </c>
      <c r="B28" s="2">
        <v>1085407</v>
      </c>
      <c r="C28" s="1">
        <v>2</v>
      </c>
      <c r="D28" s="3">
        <f t="shared" si="0"/>
        <v>542703.5</v>
      </c>
      <c r="E28" s="3">
        <f>D28-D$55</f>
        <v>-209985.81446746457</v>
      </c>
      <c r="F28" s="6">
        <f t="shared" si="1"/>
        <v>3.278101336434094E-3</v>
      </c>
      <c r="G28" s="6">
        <f t="shared" si="2"/>
        <v>4.5977011494252873E-3</v>
      </c>
      <c r="H28" s="6">
        <f t="shared" si="3"/>
        <v>1.3195998129911933E-3</v>
      </c>
    </row>
    <row r="29" spans="1:8" x14ac:dyDescent="0.25">
      <c r="A29" s="1" t="s">
        <v>26</v>
      </c>
      <c r="B29" s="2">
        <v>1963333</v>
      </c>
      <c r="C29" s="1">
        <v>3</v>
      </c>
      <c r="D29" s="3">
        <f t="shared" si="0"/>
        <v>654444.33333333337</v>
      </c>
      <c r="E29" s="3">
        <f>D29-D$55</f>
        <v>-98244.981134131202</v>
      </c>
      <c r="F29" s="6">
        <f t="shared" si="1"/>
        <v>5.9295771366548759E-3</v>
      </c>
      <c r="G29" s="6">
        <f t="shared" si="2"/>
        <v>6.8965517241379309E-3</v>
      </c>
      <c r="H29" s="6">
        <f t="shared" si="3"/>
        <v>9.6697458748305504E-4</v>
      </c>
    </row>
    <row r="30" spans="1:8" x14ac:dyDescent="0.25">
      <c r="A30" s="1" t="s">
        <v>27</v>
      </c>
      <c r="B30" s="2">
        <v>3108462</v>
      </c>
      <c r="C30" s="1">
        <v>4</v>
      </c>
      <c r="D30" s="3">
        <f t="shared" si="0"/>
        <v>777115.5</v>
      </c>
      <c r="E30" s="3">
        <f>D30-D$55</f>
        <v>24426.185532535426</v>
      </c>
      <c r="F30" s="6">
        <f t="shared" si="1"/>
        <v>9.3880483877979374E-3</v>
      </c>
      <c r="G30" s="6">
        <f t="shared" si="2"/>
        <v>9.1954022988505746E-3</v>
      </c>
      <c r="H30" s="6">
        <f t="shared" si="3"/>
        <v>1.9264608894736281E-4</v>
      </c>
    </row>
    <row r="31" spans="1:8" x14ac:dyDescent="0.25">
      <c r="A31" s="1" t="s">
        <v>28</v>
      </c>
      <c r="B31" s="2">
        <v>1379089</v>
      </c>
      <c r="C31" s="1">
        <v>2</v>
      </c>
      <c r="D31" s="3">
        <f t="shared" si="0"/>
        <v>689544.5</v>
      </c>
      <c r="E31" s="3">
        <f>D31-D$55</f>
        <v>-63144.814467464574</v>
      </c>
      <c r="F31" s="6">
        <f t="shared" si="1"/>
        <v>4.1650675681671094E-3</v>
      </c>
      <c r="G31" s="6">
        <f t="shared" si="2"/>
        <v>4.5977011494252873E-3</v>
      </c>
      <c r="H31" s="6">
        <f t="shared" si="3"/>
        <v>4.3263358125817785E-4</v>
      </c>
    </row>
    <row r="32" spans="1:8" x14ac:dyDescent="0.25">
      <c r="A32" s="1" t="s">
        <v>29</v>
      </c>
      <c r="B32" s="2">
        <v>9294493</v>
      </c>
      <c r="C32" s="1">
        <v>12</v>
      </c>
      <c r="D32" s="3">
        <f t="shared" si="0"/>
        <v>774541.08333333337</v>
      </c>
      <c r="E32" s="3">
        <f>D32-D$55</f>
        <v>21851.768865868798</v>
      </c>
      <c r="F32" s="6">
        <f t="shared" si="1"/>
        <v>2.8070843402315752E-2</v>
      </c>
      <c r="G32" s="6">
        <f t="shared" si="2"/>
        <v>2.7586206896551724E-2</v>
      </c>
      <c r="H32" s="6">
        <f t="shared" si="3"/>
        <v>4.8463650576402797E-4</v>
      </c>
    </row>
    <row r="33" spans="1:8" x14ac:dyDescent="0.25">
      <c r="A33" s="1" t="s">
        <v>30</v>
      </c>
      <c r="B33" s="2">
        <v>2120220</v>
      </c>
      <c r="C33" s="1">
        <v>3</v>
      </c>
      <c r="D33" s="3">
        <f t="shared" si="0"/>
        <v>706740</v>
      </c>
      <c r="E33" s="3">
        <f>D33-D$55</f>
        <v>-45949.314467464574</v>
      </c>
      <c r="F33" s="6">
        <f t="shared" si="1"/>
        <v>6.4034007662879403E-3</v>
      </c>
      <c r="G33" s="6">
        <f t="shared" si="2"/>
        <v>6.8965517241379309E-3</v>
      </c>
      <c r="H33" s="6">
        <f t="shared" si="3"/>
        <v>4.9315095784999066E-4</v>
      </c>
    </row>
    <row r="34" spans="1:8" x14ac:dyDescent="0.25">
      <c r="A34" s="1" t="s">
        <v>31</v>
      </c>
      <c r="B34" s="2">
        <v>20215751</v>
      </c>
      <c r="C34" s="1">
        <v>26</v>
      </c>
      <c r="D34" s="3">
        <f t="shared" si="0"/>
        <v>777528.88461538462</v>
      </c>
      <c r="E34" s="3">
        <f>D34-D$55</f>
        <v>24839.570147920051</v>
      </c>
      <c r="F34" s="6">
        <f t="shared" si="1"/>
        <v>6.1054775185823265E-2</v>
      </c>
      <c r="G34" s="6">
        <f t="shared" si="2"/>
        <v>5.9770114942528735E-2</v>
      </c>
      <c r="H34" s="6">
        <f t="shared" si="3"/>
        <v>1.2846602432945303E-3</v>
      </c>
    </row>
    <row r="35" spans="1:8" x14ac:dyDescent="0.25">
      <c r="A35" s="1" t="s">
        <v>32</v>
      </c>
      <c r="B35" s="2">
        <v>10453948</v>
      </c>
      <c r="C35" s="1">
        <v>14</v>
      </c>
      <c r="D35" s="3">
        <f t="shared" si="0"/>
        <v>746710.57142857148</v>
      </c>
      <c r="E35" s="3">
        <f>D35-D$55</f>
        <v>-5978.7430388930952</v>
      </c>
      <c r="F35" s="6">
        <f t="shared" si="1"/>
        <v>3.1572581446234017E-2</v>
      </c>
      <c r="G35" s="6">
        <f t="shared" si="2"/>
        <v>3.2183908045977011E-2</v>
      </c>
      <c r="H35" s="6">
        <f t="shared" si="3"/>
        <v>6.1132659974299369E-4</v>
      </c>
    </row>
    <row r="36" spans="1:8" x14ac:dyDescent="0.25">
      <c r="A36" s="1" t="s">
        <v>33</v>
      </c>
      <c r="B36" s="2">
        <v>779702</v>
      </c>
      <c r="C36" s="1">
        <v>1</v>
      </c>
      <c r="D36" s="3">
        <f t="shared" si="0"/>
        <v>779702</v>
      </c>
      <c r="E36" s="3">
        <f>D36-D$55</f>
        <v>27012.685532535426</v>
      </c>
      <c r="F36" s="6">
        <f t="shared" si="1"/>
        <v>2.3548237372896397E-3</v>
      </c>
      <c r="G36" s="6">
        <f t="shared" si="2"/>
        <v>2.2988505747126436E-3</v>
      </c>
      <c r="H36" s="6">
        <f t="shared" si="3"/>
        <v>5.5973162576996097E-5</v>
      </c>
    </row>
    <row r="37" spans="1:8" x14ac:dyDescent="0.25">
      <c r="A37" s="1" t="s">
        <v>34</v>
      </c>
      <c r="B37" s="2">
        <v>11808848</v>
      </c>
      <c r="C37" s="1">
        <v>15</v>
      </c>
      <c r="D37" s="3">
        <f t="shared" si="0"/>
        <v>787256.53333333333</v>
      </c>
      <c r="E37" s="3">
        <f>D37-D$55</f>
        <v>34567.218865868752</v>
      </c>
      <c r="F37" s="6">
        <f t="shared" si="1"/>
        <v>3.5664594396891743E-2</v>
      </c>
      <c r="G37" s="6">
        <f t="shared" si="2"/>
        <v>3.4482758620689655E-2</v>
      </c>
      <c r="H37" s="6">
        <f t="shared" si="3"/>
        <v>1.1818357762020879E-3</v>
      </c>
    </row>
    <row r="38" spans="1:8" x14ac:dyDescent="0.25">
      <c r="A38" s="1" t="s">
        <v>35</v>
      </c>
      <c r="B38" s="2">
        <v>3963516</v>
      </c>
      <c r="C38" s="1">
        <v>5</v>
      </c>
      <c r="D38" s="3">
        <f t="shared" si="0"/>
        <v>792703.2</v>
      </c>
      <c r="E38" s="3">
        <f>D38-D$55</f>
        <v>40013.88553253538</v>
      </c>
      <c r="F38" s="6">
        <f t="shared" si="1"/>
        <v>1.1970447119447281E-2</v>
      </c>
      <c r="G38" s="6">
        <f t="shared" si="2"/>
        <v>1.1494252873563218E-2</v>
      </c>
      <c r="H38" s="6">
        <f t="shared" si="3"/>
        <v>4.7619424588406234E-4</v>
      </c>
    </row>
    <row r="39" spans="1:8" x14ac:dyDescent="0.25">
      <c r="A39" s="1" t="s">
        <v>36</v>
      </c>
      <c r="B39" s="2">
        <v>4241500</v>
      </c>
      <c r="C39" s="1">
        <v>6</v>
      </c>
      <c r="D39" s="3">
        <f t="shared" si="0"/>
        <v>706916.66666666663</v>
      </c>
      <c r="E39" s="3">
        <f>D39-D$55</f>
        <v>-45772.647800797946</v>
      </c>
      <c r="F39" s="6">
        <f t="shared" si="1"/>
        <v>1.2810002900741574E-2</v>
      </c>
      <c r="G39" s="6">
        <f t="shared" si="2"/>
        <v>1.3793103448275862E-2</v>
      </c>
      <c r="H39" s="6">
        <f t="shared" si="3"/>
        <v>9.8310054753428765E-4</v>
      </c>
    </row>
    <row r="40" spans="1:8" x14ac:dyDescent="0.25">
      <c r="A40" s="1" t="s">
        <v>37</v>
      </c>
      <c r="B40" s="2">
        <v>13011844</v>
      </c>
      <c r="C40" s="1">
        <v>17</v>
      </c>
      <c r="D40" s="3">
        <f t="shared" si="0"/>
        <v>765402.5882352941</v>
      </c>
      <c r="E40" s="3">
        <f>D40-D$55</f>
        <v>12713.273767829523</v>
      </c>
      <c r="F40" s="6">
        <f t="shared" si="1"/>
        <v>3.9297833168453811E-2</v>
      </c>
      <c r="G40" s="6">
        <f t="shared" si="2"/>
        <v>3.9080459770114942E-2</v>
      </c>
      <c r="H40" s="6">
        <f t="shared" si="3"/>
        <v>2.1737339833886871E-4</v>
      </c>
    </row>
    <row r="41" spans="1:8" x14ac:dyDescent="0.25">
      <c r="A41" s="1" t="s">
        <v>38</v>
      </c>
      <c r="B41" s="2">
        <v>1098163</v>
      </c>
      <c r="C41" s="1">
        <v>2</v>
      </c>
      <c r="D41" s="3">
        <f t="shared" si="0"/>
        <v>549081.5</v>
      </c>
      <c r="E41" s="3">
        <f>D41-D$55</f>
        <v>-203607.81446746457</v>
      </c>
      <c r="F41" s="6">
        <f t="shared" si="1"/>
        <v>3.3166264801336954E-3</v>
      </c>
      <c r="G41" s="6">
        <f t="shared" si="2"/>
        <v>4.5977011494252873E-3</v>
      </c>
      <c r="H41" s="6">
        <f t="shared" si="3"/>
        <v>1.2810746692915919E-3</v>
      </c>
    </row>
    <row r="42" spans="1:8" x14ac:dyDescent="0.25">
      <c r="A42" s="1" t="s">
        <v>39</v>
      </c>
      <c r="B42" s="2">
        <v>5124712</v>
      </c>
      <c r="C42" s="1">
        <v>7</v>
      </c>
      <c r="D42" s="3">
        <f t="shared" si="0"/>
        <v>732101.71428571432</v>
      </c>
      <c r="E42" s="3">
        <f>D42-D$55</f>
        <v>-20587.600181750255</v>
      </c>
      <c r="F42" s="6">
        <f t="shared" si="1"/>
        <v>1.5477443259569764E-2</v>
      </c>
      <c r="G42" s="6">
        <f t="shared" si="2"/>
        <v>1.6091954022988506E-2</v>
      </c>
      <c r="H42" s="6">
        <f t="shared" si="3"/>
        <v>6.1451076341874182E-4</v>
      </c>
    </row>
    <row r="43" spans="1:8" x14ac:dyDescent="0.25">
      <c r="A43" s="1" t="s">
        <v>40</v>
      </c>
      <c r="B43" s="2">
        <v>887770</v>
      </c>
      <c r="C43" s="1">
        <v>1</v>
      </c>
      <c r="D43" s="3">
        <f t="shared" si="0"/>
        <v>887770</v>
      </c>
      <c r="E43" s="3">
        <f>D43-D$55</f>
        <v>135080.68553253543</v>
      </c>
      <c r="F43" s="6">
        <f t="shared" si="1"/>
        <v>2.6812062419406691E-3</v>
      </c>
      <c r="G43" s="6">
        <f t="shared" si="2"/>
        <v>2.2988505747126436E-3</v>
      </c>
      <c r="H43" s="6">
        <f t="shared" si="3"/>
        <v>3.8235566722802546E-4</v>
      </c>
    </row>
    <row r="44" spans="1:8" x14ac:dyDescent="0.25">
      <c r="A44" s="1" t="s">
        <v>41</v>
      </c>
      <c r="B44" s="2">
        <v>6916897</v>
      </c>
      <c r="C44" s="1">
        <v>9</v>
      </c>
      <c r="D44" s="3">
        <f t="shared" si="0"/>
        <v>768544.11111111112</v>
      </c>
      <c r="E44" s="3">
        <f>D44-D$55</f>
        <v>15854.79664364655</v>
      </c>
      <c r="F44" s="6">
        <f t="shared" si="1"/>
        <v>2.0890126284128421E-2</v>
      </c>
      <c r="G44" s="6">
        <f t="shared" si="2"/>
        <v>2.0689655172413793E-2</v>
      </c>
      <c r="H44" s="6">
        <f t="shared" si="3"/>
        <v>2.0047111171462781E-4</v>
      </c>
    </row>
    <row r="45" spans="1:8" x14ac:dyDescent="0.25">
      <c r="A45" s="1" t="s">
        <v>42</v>
      </c>
      <c r="B45" s="2">
        <v>29183290</v>
      </c>
      <c r="C45" s="1">
        <v>38</v>
      </c>
      <c r="D45" s="3">
        <f t="shared" si="0"/>
        <v>767981.31578947371</v>
      </c>
      <c r="E45" s="3">
        <f>D45-D$55</f>
        <v>15292.001322009135</v>
      </c>
      <c r="F45" s="6">
        <f t="shared" si="1"/>
        <v>8.8138165637907009E-2</v>
      </c>
      <c r="G45" s="6">
        <f t="shared" si="2"/>
        <v>8.7356321839080459E-2</v>
      </c>
      <c r="H45" s="6">
        <f t="shared" si="3"/>
        <v>7.8184379882655086E-4</v>
      </c>
    </row>
    <row r="46" spans="1:8" x14ac:dyDescent="0.25">
      <c r="A46" s="1" t="s">
        <v>43</v>
      </c>
      <c r="B46" s="2">
        <v>3275252</v>
      </c>
      <c r="C46" s="1">
        <v>4</v>
      </c>
      <c r="D46" s="3">
        <f t="shared" si="0"/>
        <v>818813</v>
      </c>
      <c r="E46" s="3">
        <f>D46-D$55</f>
        <v>66123.685532535426</v>
      </c>
      <c r="F46" s="6">
        <f t="shared" si="1"/>
        <v>9.8917806485110549E-3</v>
      </c>
      <c r="G46" s="6">
        <f t="shared" si="2"/>
        <v>9.1954022988505746E-3</v>
      </c>
      <c r="H46" s="6">
        <f t="shared" si="3"/>
        <v>6.9637834966048036E-4</v>
      </c>
    </row>
    <row r="47" spans="1:8" x14ac:dyDescent="0.25">
      <c r="A47" s="1" t="s">
        <v>44</v>
      </c>
      <c r="B47" s="2">
        <v>643503</v>
      </c>
      <c r="C47" s="1">
        <v>1</v>
      </c>
      <c r="D47" s="3">
        <f t="shared" si="0"/>
        <v>643503</v>
      </c>
      <c r="E47" s="3">
        <f>D47-D$55</f>
        <v>-109186.31446746457</v>
      </c>
      <c r="F47" s="6">
        <f t="shared" si="1"/>
        <v>1.9434811497432288E-3</v>
      </c>
      <c r="G47" s="6">
        <f t="shared" si="2"/>
        <v>2.2988505747126436E-3</v>
      </c>
      <c r="H47" s="6">
        <f t="shared" si="3"/>
        <v>3.5536942496941482E-4</v>
      </c>
    </row>
    <row r="48" spans="1:8" x14ac:dyDescent="0.25">
      <c r="A48" s="1" t="s">
        <v>45</v>
      </c>
      <c r="B48" s="2">
        <v>8654542</v>
      </c>
      <c r="C48" s="1">
        <v>11</v>
      </c>
      <c r="D48" s="3">
        <f t="shared" si="0"/>
        <v>786776.54545454541</v>
      </c>
      <c r="E48" s="3">
        <f>D48-D$55</f>
        <v>34087.230987080839</v>
      </c>
      <c r="F48" s="6">
        <f t="shared" si="1"/>
        <v>2.613808985608624E-2</v>
      </c>
      <c r="G48" s="6">
        <f t="shared" si="2"/>
        <v>2.528735632183908E-2</v>
      </c>
      <c r="H48" s="6">
        <f t="shared" si="3"/>
        <v>8.5073353424715975E-4</v>
      </c>
    </row>
    <row r="49" spans="1:8" x14ac:dyDescent="0.25">
      <c r="A49" s="1" t="s">
        <v>46</v>
      </c>
      <c r="B49" s="2">
        <v>7715946</v>
      </c>
      <c r="C49" s="1">
        <v>10</v>
      </c>
      <c r="D49" s="3">
        <f t="shared" si="0"/>
        <v>771594.6</v>
      </c>
      <c r="E49" s="3">
        <f>D49-D$55</f>
        <v>18905.285532535403</v>
      </c>
      <c r="F49" s="6">
        <f t="shared" si="1"/>
        <v>2.3303381030759247E-2</v>
      </c>
      <c r="G49" s="6">
        <f t="shared" si="2"/>
        <v>2.2988505747126436E-2</v>
      </c>
      <c r="H49" s="6">
        <f t="shared" si="3"/>
        <v>3.1487528363281087E-4</v>
      </c>
    </row>
    <row r="50" spans="1:8" x14ac:dyDescent="0.25">
      <c r="A50" s="1" t="s">
        <v>47</v>
      </c>
      <c r="B50" s="2">
        <v>1795045</v>
      </c>
      <c r="C50" s="1">
        <v>2</v>
      </c>
      <c r="D50" s="3">
        <f t="shared" si="0"/>
        <v>897522.5</v>
      </c>
      <c r="E50" s="3">
        <f>D50-D$55</f>
        <v>144833.18553253543</v>
      </c>
      <c r="F50" s="6">
        <f t="shared" si="1"/>
        <v>5.4213206782887328E-3</v>
      </c>
      <c r="G50" s="6">
        <f t="shared" si="2"/>
        <v>4.5977011494252873E-3</v>
      </c>
      <c r="H50" s="6">
        <f t="shared" si="3"/>
        <v>8.2361952886344549E-4</v>
      </c>
    </row>
    <row r="51" spans="1:8" x14ac:dyDescent="0.25">
      <c r="A51" s="1" t="s">
        <v>48</v>
      </c>
      <c r="B51" s="2">
        <v>5897473</v>
      </c>
      <c r="C51" s="1">
        <v>8</v>
      </c>
      <c r="D51" s="3">
        <f t="shared" si="0"/>
        <v>737184.125</v>
      </c>
      <c r="E51" s="3">
        <f>D51-D$55</f>
        <v>-15505.189467464574</v>
      </c>
      <c r="F51" s="6">
        <f t="shared" si="1"/>
        <v>1.7811304075691408E-2</v>
      </c>
      <c r="G51" s="6">
        <f t="shared" si="2"/>
        <v>1.8390804597701149E-2</v>
      </c>
      <c r="H51" s="6">
        <f t="shared" si="3"/>
        <v>5.7950052200974114E-4</v>
      </c>
    </row>
    <row r="52" spans="1:8" x14ac:dyDescent="0.25">
      <c r="A52" s="1" t="s">
        <v>49</v>
      </c>
      <c r="B52" s="2">
        <v>577719</v>
      </c>
      <c r="C52" s="1">
        <v>1</v>
      </c>
      <c r="D52" s="3">
        <f t="shared" si="0"/>
        <v>577719</v>
      </c>
      <c r="E52" s="3">
        <f>D52-D$55</f>
        <v>-174970.31446746457</v>
      </c>
      <c r="F52" s="6">
        <f t="shared" si="1"/>
        <v>1.7448030333168741E-3</v>
      </c>
      <c r="G52" s="6">
        <f t="shared" si="2"/>
        <v>2.2988505747126436E-3</v>
      </c>
      <c r="H52" s="6">
        <f t="shared" si="3"/>
        <v>5.5404754139576958E-4</v>
      </c>
    </row>
    <row r="53" spans="1:8" ht="18.75" x14ac:dyDescent="0.25">
      <c r="A53" s="1" t="s">
        <v>67</v>
      </c>
      <c r="B53" s="2">
        <v>331108434</v>
      </c>
      <c r="C53" s="2">
        <v>435</v>
      </c>
      <c r="F53" s="7">
        <f>SUM(F3:F52)</f>
        <v>1</v>
      </c>
      <c r="G53" s="7">
        <f>SUM(G3:G52)</f>
        <v>0.99999999999999989</v>
      </c>
      <c r="H53" s="6">
        <f t="shared" si="3"/>
        <v>1.1102230246251565E-16</v>
      </c>
    </row>
    <row r="54" spans="1:8" x14ac:dyDescent="0.25">
      <c r="A54" s="1" t="s">
        <v>55</v>
      </c>
      <c r="B54" s="2"/>
      <c r="C54" s="2"/>
      <c r="F54" s="7"/>
      <c r="G54" s="7"/>
      <c r="H54" s="8">
        <f>(SUM(H3:H52))/2</f>
        <v>1.3878398685466331E-2</v>
      </c>
    </row>
    <row r="55" spans="1:8" x14ac:dyDescent="0.25">
      <c r="A55" s="16" t="s">
        <v>58</v>
      </c>
      <c r="D55" s="17">
        <f>AVERAGE(D3:D52)</f>
        <v>752689.31446746457</v>
      </c>
      <c r="E55" s="17"/>
    </row>
    <row r="56" spans="1:8" x14ac:dyDescent="0.25">
      <c r="A56" s="16" t="s">
        <v>59</v>
      </c>
      <c r="D56" s="17">
        <f>MEDIAN(D4:D53)</f>
        <v>765402.5882352941</v>
      </c>
      <c r="E56" s="17"/>
    </row>
    <row r="57" spans="1:8" x14ac:dyDescent="0.25">
      <c r="A57" s="16" t="s">
        <v>60</v>
      </c>
      <c r="D57" s="17">
        <f>MIN(D5:D54)</f>
        <v>542703.5</v>
      </c>
      <c r="E57" s="17"/>
    </row>
    <row r="58" spans="1:8" x14ac:dyDescent="0.25">
      <c r="A58" s="16" t="s">
        <v>61</v>
      </c>
      <c r="D58" s="17">
        <f>MAX(D6:D54)</f>
        <v>990837</v>
      </c>
      <c r="E58" s="17"/>
    </row>
    <row r="59" spans="1:8" x14ac:dyDescent="0.25">
      <c r="A59" s="16" t="s">
        <v>62</v>
      </c>
      <c r="D59" s="17">
        <f>D58-D57</f>
        <v>448133.5</v>
      </c>
      <c r="E59" s="17"/>
    </row>
    <row r="60" spans="1:8" x14ac:dyDescent="0.25">
      <c r="A60" s="16" t="s">
        <v>63</v>
      </c>
      <c r="D60" s="17">
        <f>D58-D55</f>
        <v>238147.68553253543</v>
      </c>
      <c r="E60" s="17"/>
    </row>
    <row r="61" spans="1:8" x14ac:dyDescent="0.25">
      <c r="A61" s="16" t="s">
        <v>64</v>
      </c>
      <c r="D61" s="17">
        <f>D55-D57</f>
        <v>209985.81446746457</v>
      </c>
      <c r="E61" s="17"/>
    </row>
    <row r="62" spans="1:8" ht="78" customHeight="1" x14ac:dyDescent="0.25">
      <c r="A62" s="4" t="s">
        <v>50</v>
      </c>
      <c r="B62" s="4"/>
      <c r="C62" s="4"/>
      <c r="D62" s="5"/>
      <c r="E62" s="5"/>
      <c r="F62" s="5"/>
      <c r="G62" s="5"/>
      <c r="H62" s="5"/>
    </row>
  </sheetData>
  <mergeCells count="2">
    <mergeCell ref="A62:H62"/>
    <mergeCell ref="A1:H1"/>
  </mergeCells>
  <pageMargins left="0.75" right="0.75" top="0.5" bottom="0.37177083333333333" header="0" footer="0.5"/>
  <pageSetup scale="82"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Census, 2020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Table 1. Apportionment Population and Number of Representatives by State: 2020 Census</dc:title>
  <dc:creator>U.S. Census Bureau</dc:creator>
  <cp:lastModifiedBy>Bowden, James (RCMP/GRC)</cp:lastModifiedBy>
  <dcterms:created xsi:type="dcterms:W3CDTF">2021-03-29T19:34:26Z</dcterms:created>
  <dcterms:modified xsi:type="dcterms:W3CDTF">2025-08-27T16:07:49Z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17a7f32d-f4c1-4d09-9e83-eb989c840e36_Enabled">
    <vt:lpwstr>true</vt:lpwstr>
  </property>
  <property fmtid="{D5CDD505-2E9C-101B-9397-08002B2CF9AE}" pid="3" name="MSIP_Label_17a7f32d-f4c1-4d09-9e83-eb989c840e36_SetDate">
    <vt:lpwstr>2025-08-27T15:02:33Z</vt:lpwstr>
  </property>
  <property fmtid="{D5CDD505-2E9C-101B-9397-08002B2CF9AE}" pid="4" name="MSIP_Label_17a7f32d-f4c1-4d09-9e83-eb989c840e36_Method">
    <vt:lpwstr>Standard</vt:lpwstr>
  </property>
  <property fmtid="{D5CDD505-2E9C-101B-9397-08002B2CF9AE}" pid="5" name="MSIP_Label_17a7f32d-f4c1-4d09-9e83-eb989c840e36_Name">
    <vt:lpwstr>PROTECTED A - Protégé A</vt:lpwstr>
  </property>
  <property fmtid="{D5CDD505-2E9C-101B-9397-08002B2CF9AE}" pid="6" name="MSIP_Label_17a7f32d-f4c1-4d09-9e83-eb989c840e36_SiteId">
    <vt:lpwstr>2ebaed2f-af63-45af-a67b-ec24f2eeb7ef</vt:lpwstr>
  </property>
  <property fmtid="{D5CDD505-2E9C-101B-9397-08002B2CF9AE}" pid="7" name="MSIP_Label_17a7f32d-f4c1-4d09-9e83-eb989c840e36_ActionId">
    <vt:lpwstr>e9517bb7-96e4-4aa6-a2ce-45a4df571df2</vt:lpwstr>
  </property>
  <property fmtid="{D5CDD505-2E9C-101B-9397-08002B2CF9AE}" pid="8" name="MSIP_Label_17a7f32d-f4c1-4d09-9e83-eb989c840e36_ContentBits">
    <vt:lpwstr>0</vt:lpwstr>
  </property>
  <property fmtid="{D5CDD505-2E9C-101B-9397-08002B2CF9AE}" pid="9" name="MSIP_Label_17a7f32d-f4c1-4d09-9e83-eb989c840e36_Tag">
    <vt:lpwstr>10, 3, 0, 1</vt:lpwstr>
  </property>
</Properties>
</file>